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110" activeTab="2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export!$A$1:$I$46</definedName>
  </definedNames>
  <calcPr calcId="124519"/>
</workbook>
</file>

<file path=xl/calcChain.xml><?xml version="1.0" encoding="utf-8"?>
<calcChain xmlns="http://schemas.openxmlformats.org/spreadsheetml/2006/main">
  <c r="C43" i="3"/>
  <c r="E43" s="1"/>
  <c r="C20"/>
  <c r="D43"/>
  <c r="D20"/>
  <c r="G27" i="2"/>
  <c r="F27"/>
  <c r="E33"/>
  <c r="J9" i="1" l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J8"/>
  <c r="D33" i="2"/>
  <c r="G46" i="1"/>
  <c r="E30" i="3"/>
  <c r="E31"/>
  <c r="E32"/>
  <c r="E33"/>
  <c r="E34"/>
  <c r="E35"/>
  <c r="E36"/>
  <c r="E37"/>
  <c r="E38"/>
  <c r="E39"/>
  <c r="E40"/>
  <c r="E41"/>
  <c r="E42"/>
  <c r="E44"/>
  <c r="E29"/>
  <c r="E20"/>
  <c r="E7"/>
  <c r="E8"/>
  <c r="E9"/>
  <c r="E10"/>
  <c r="E11"/>
  <c r="E12"/>
  <c r="E13"/>
  <c r="E14"/>
  <c r="E15"/>
  <c r="E16"/>
  <c r="E17"/>
  <c r="E18"/>
  <c r="E19"/>
  <c r="E21"/>
  <c r="E6"/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4"/>
  <c r="F7"/>
  <c r="K41" i="1"/>
  <c r="E46" l="1"/>
  <c r="G8" i="2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4"/>
  <c r="G7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2"/>
  <c r="K43"/>
  <c r="K44"/>
  <c r="K45"/>
  <c r="K47"/>
  <c r="K8"/>
  <c r="I46"/>
  <c r="J46" s="1"/>
  <c r="D11" i="8"/>
  <c r="B12" s="1"/>
  <c r="E8"/>
  <c r="D8"/>
  <c r="B9" s="1"/>
  <c r="E5"/>
  <c r="D5"/>
  <c r="B6" s="1"/>
  <c r="C16"/>
  <c r="B16"/>
  <c r="C14"/>
  <c r="B14"/>
  <c r="G11"/>
  <c r="E11"/>
  <c r="G8"/>
  <c r="D14"/>
  <c r="G5"/>
  <c r="E16" l="1"/>
  <c r="G33" i="2"/>
  <c r="F33"/>
  <c r="K46" i="1"/>
  <c r="D16" i="8"/>
  <c r="C6"/>
  <c r="E14"/>
  <c r="C9"/>
  <c r="C12"/>
</calcChain>
</file>

<file path=xl/sharedStrings.xml><?xml version="1.0" encoding="utf-8"?>
<sst xmlns="http://schemas.openxmlformats.org/spreadsheetml/2006/main" count="191" uniqueCount="135">
  <si>
    <t>Value in 000 Rs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</si>
  <si>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</si>
  <si>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</si>
  <si>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</si>
  <si>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</si>
  <si>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</si>
  <si>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</si>
  <si>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</si>
  <si>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</si>
  <si>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</si>
  <si>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</si>
  <si>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</si>
  <si>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</si>
  <si>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</si>
  <si>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</si>
  <si>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</si>
  <si>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</si>
  <si>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</si>
  <si>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</si>
  <si>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</si>
  <si>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</si>
  <si>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</si>
  <si>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</si>
  <si>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</si>
  <si>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</si>
  <si>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</si>
  <si>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</si>
  <si>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</si>
  <si>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</si>
  <si>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</si>
  <si>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</si>
  <si>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</si>
  <si>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</si>
  <si>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</si>
  <si>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</si>
  <si>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</si>
  <si>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</si>
  <si>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</si>
  <si>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</si>
  <si>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</si>
  <si>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</si>
  <si>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</si>
  <si>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</si>
  <si>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</si>
  <si>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</si>
  <si>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</si>
  <si>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</si>
  <si>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</si>
  <si>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</si>
  <si>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</si>
  <si>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</si>
  <si>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</si>
  <si>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</si>
  <si>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</si>
  <si>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</si>
  <si>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</si>
  <si>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</si>
  <si>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</si>
  <si>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</si>
  <si>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</si>
  <si>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</si>
  <si>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</si>
  <si>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</si>
  <si>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</si>
  <si>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</si>
  <si>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</si>
  <si>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</si>
  <si>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</si>
  <si>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</si>
  <si>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</si>
  <si>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</si>
  <si>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</si>
  <si>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</si>
  <si>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</si>
  <si>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</si>
  <si>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</si>
  <si>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</si>
  <si>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</si>
  <si>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</si>
  <si>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</si>
  <si>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</si>
  <si>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</si>
  <si>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</si>
  <si>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</si>
  <si>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</si>
  <si>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</si>
  <si>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</si>
  <si>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</si>
  <si>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</si>
  <si>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</si>
  <si>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Woolen wovenwear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</si>
  <si>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</si>
  <si>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</si>
  <si>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</si>
  <si>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</si>
  <si>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</si>
  <si>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</si>
  <si>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</si>
  <si>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</si>
  <si>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</si>
  <si>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</si>
  <si>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</si>
  <si>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India</t>
  </si>
  <si>
    <t>F.Y. 2079/80 (2022/23)  Shrawan-Kartik</t>
  </si>
  <si>
    <t>F.Y. 2080/81 (2023/24)  Shrawan-Kartik</t>
  </si>
  <si>
    <t>Percentage Change in First Four Month of F.Y. 2079/80 compared to same period of the previous year</t>
  </si>
  <si>
    <t>(Kartik)</t>
  </si>
  <si>
    <t>DURING THE FIRST  FOUR MONTH OF THE F.Y. 2079/80 AND 2080/81</t>
  </si>
  <si>
    <t xml:space="preserve"> (Shrawan-Kartik) </t>
  </si>
  <si>
    <t>% Share  Shrawan-Kartik</t>
  </si>
  <si>
    <t>IN THE FIRST FOUR  MONTH OF THE F.Y. 2079/80 AND 2080/81</t>
  </si>
  <si>
    <t xml:space="preserve">    F.Y. 2079/80        (Shrawan-Kartik)</t>
  </si>
  <si>
    <t xml:space="preserve">    F.Y. 2080/81        (Shrawan-Kartik)</t>
  </si>
  <si>
    <t>(First Four Month Provisional)</t>
  </si>
  <si>
    <t>United States</t>
  </si>
  <si>
    <t>Germany</t>
  </si>
  <si>
    <t>United Kingdom</t>
  </si>
  <si>
    <t>United Arab Emirates</t>
  </si>
  <si>
    <t>China</t>
  </si>
  <si>
    <t>France</t>
  </si>
  <si>
    <t>Australia</t>
  </si>
  <si>
    <t>Japan</t>
  </si>
  <si>
    <t>Italy</t>
  </si>
  <si>
    <t>Canada</t>
  </si>
  <si>
    <t>Denmark</t>
  </si>
  <si>
    <t>Turkey</t>
  </si>
  <si>
    <t>Netherlands</t>
  </si>
  <si>
    <t>Ukraine</t>
  </si>
  <si>
    <t>Malaysia</t>
  </si>
  <si>
    <t>Indonesia</t>
  </si>
  <si>
    <t>Argentina</t>
  </si>
  <si>
    <t>Thailand</t>
  </si>
  <si>
    <t>F.Y. 2078/79 (2021/22)  Shrawan-Kartik</t>
  </si>
  <si>
    <t>Percentage Change in First four Month of F.Y. 2080/81 compared to same period of the previous year</t>
  </si>
  <si>
    <t>(Shrawan-Kartik)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</si>
</sst>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0" fontId="10" fillId="0" borderId="3" xfId="0" applyFont="1" applyBorder="1"/>
    <xf numFmtId="0" fontId="7" fillId="0" borderId="10" xfId="0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0" fillId="0" borderId="6" xfId="0" applyFont="1" applyBorder="1"/>
    <xf numFmtId="0" fontId="10" fillId="0" borderId="9" xfId="0" applyFont="1" applyBorder="1"/>
    <xf numFmtId="0" fontId="10" fillId="0" borderId="5" xfId="0" applyFont="1" applyBorder="1"/>
    <xf numFmtId="0" fontId="7" fillId="0" borderId="3" xfId="0" applyFont="1" applyBorder="1" applyAlignment="1">
      <alignment horizontal="left"/>
    </xf>
    <xf numFmtId="43" fontId="4" fillId="0" borderId="2" xfId="0" applyNumberFormat="1" applyFont="1" applyBorder="1" applyAlignment="1">
      <alignment vertical="top"/>
    </xf>
    <xf numFmtId="43" fontId="4" fillId="0" borderId="3" xfId="0" applyNumberFormat="1" applyFont="1" applyBorder="1" applyAlignment="1">
      <alignment vertical="top"/>
    </xf>
    <xf numFmtId="0" fontId="13" fillId="0" borderId="8" xfId="0" applyFont="1" applyBorder="1"/>
    <xf numFmtId="0" fontId="7" fillId="0" borderId="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5" fillId="0" borderId="0" xfId="1" applyNumberFormat="1" applyFont="1" applyBorder="1" applyAlignment="1"/>
    <xf numFmtId="164" fontId="5" fillId="0" borderId="0" xfId="1" applyNumberFormat="1" applyFont="1" applyBorder="1" applyAlignment="1">
      <alignment horizontal="left"/>
    </xf>
    <xf numFmtId="0" fontId="9" fillId="0" borderId="0" xfId="0" applyFont="1" applyBorder="1"/>
    <xf numFmtId="164" fontId="1" fillId="0" borderId="0" xfId="1" applyNumberFormat="1" applyFont="1" applyBorder="1"/>
    <xf numFmtId="164" fontId="14" fillId="0" borderId="0" xfId="2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0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9" fillId="0" borderId="0" xfId="0" applyNumberFormat="1" applyFont="1"/>
    <xf numFmtId="43" fontId="15" fillId="0" borderId="3" xfId="1" applyNumberFormat="1" applyFont="1" applyBorder="1"/>
    <xf numFmtId="20" fontId="7" fillId="0" borderId="2" xfId="0" quotePrefix="1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left"/>
    </xf>
    <xf numFmtId="165" fontId="13" fillId="0" borderId="8" xfId="1" applyNumberFormat="1" applyFont="1" applyBorder="1" applyAlignment="1">
      <alignment vertical="top"/>
    </xf>
    <xf numFmtId="0" fontId="10" fillId="0" borderId="0" xfId="0" applyFont="1" applyBorder="1"/>
    <xf numFmtId="166" fontId="7" fillId="0" borderId="11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43" fontId="4" fillId="0" borderId="0" xfId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10" fillId="0" borderId="8" xfId="0" applyFont="1" applyBorder="1"/>
    <xf numFmtId="0" fontId="10" fillId="0" borderId="11" xfId="0" applyFont="1" applyBorder="1"/>
    <xf numFmtId="20" fontId="7" fillId="0" borderId="0" xfId="0" quotePrefix="1" applyNumberFormat="1" applyFont="1" applyBorder="1" applyAlignment="1">
      <alignment horizontal="right"/>
    </xf>
    <xf numFmtId="166" fontId="7" fillId="0" borderId="8" xfId="0" applyNumberFormat="1" applyFont="1" applyBorder="1" applyAlignment="1">
      <alignment vertical="top"/>
    </xf>
    <xf numFmtId="166" fontId="7" fillId="0" borderId="11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center" vertical="top" wrapText="1"/>
    </xf>
    <xf numFmtId="164" fontId="17" fillId="0" borderId="7" xfId="1" applyNumberFormat="1" applyFont="1" applyBorder="1"/>
    <xf numFmtId="164" fontId="17" fillId="0" borderId="7" xfId="1" applyNumberFormat="1" applyFont="1" applyBorder="1" applyAlignment="1">
      <alignment vertical="top"/>
    </xf>
    <xf numFmtId="164" fontId="20" fillId="0" borderId="7" xfId="1" applyNumberFormat="1" applyFont="1" applyBorder="1" applyAlignment="1">
      <alignment horizontal="right" vertical="top"/>
    </xf>
    <xf numFmtId="164" fontId="0" fillId="0" borderId="0" xfId="1" applyNumberFormat="1" applyFont="1" applyBorder="1"/>
    <xf numFmtId="164" fontId="17" fillId="0" borderId="0" xfId="1" applyNumberFormat="1" applyFont="1" applyBorder="1"/>
    <xf numFmtId="164" fontId="20" fillId="0" borderId="7" xfId="1" applyNumberFormat="1" applyFont="1" applyBorder="1" applyAlignment="1">
      <alignment horizontal="right" vertical="center"/>
    </xf>
    <xf numFmtId="164" fontId="20" fillId="0" borderId="1" xfId="1" applyNumberFormat="1" applyFont="1" applyBorder="1" applyAlignment="1">
      <alignment horizontal="right" vertical="top"/>
    </xf>
    <xf numFmtId="164" fontId="0" fillId="0" borderId="0" xfId="1" applyNumberFormat="1" applyFont="1"/>
    <xf numFmtId="164" fontId="6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21" fillId="0" borderId="3" xfId="0" applyFont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21" fillId="0" borderId="8" xfId="0" applyFont="1" applyBorder="1" applyAlignment="1">
      <alignment horizontal="right" vertical="top"/>
    </xf>
    <xf numFmtId="0" fontId="18" fillId="0" borderId="7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164" fontId="18" fillId="0" borderId="7" xfId="1" applyNumberFormat="1" applyFont="1" applyBorder="1" applyAlignment="1">
      <alignment horizontal="right" vertical="top"/>
    </xf>
    <xf numFmtId="164" fontId="18" fillId="0" borderId="11" xfId="1" applyNumberFormat="1" applyFont="1" applyBorder="1" applyAlignment="1">
      <alignment horizontal="right" vertical="top"/>
    </xf>
    <xf numFmtId="0" fontId="16" fillId="0" borderId="3" xfId="0" applyFont="1" applyFill="1" applyBorder="1" applyAlignment="1">
      <alignment vertical="top"/>
    </xf>
    <xf numFmtId="0" fontId="16" fillId="0" borderId="3" xfId="0" applyNumberFormat="1" applyFont="1" applyFill="1" applyBorder="1" applyAlignment="1">
      <alignment vertical="top"/>
    </xf>
    <xf numFmtId="164" fontId="17" fillId="0" borderId="2" xfId="1" applyNumberFormat="1" applyFont="1" applyFill="1" applyBorder="1"/>
    <xf numFmtId="164" fontId="17" fillId="0" borderId="10" xfId="1" applyNumberFormat="1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6" fillId="0" borderId="8" xfId="0" applyNumberFormat="1" applyFont="1" applyFill="1" applyBorder="1" applyAlignment="1">
      <alignment vertical="top"/>
    </xf>
    <xf numFmtId="164" fontId="17" fillId="0" borderId="0" xfId="1" applyNumberFormat="1" applyFont="1"/>
    <xf numFmtId="164" fontId="17" fillId="0" borderId="11" xfId="1" applyNumberFormat="1" applyFont="1" applyFill="1" applyBorder="1" applyAlignment="1">
      <alignment vertical="top"/>
    </xf>
    <xf numFmtId="164" fontId="17" fillId="0" borderId="0" xfId="1" applyNumberFormat="1" applyFont="1" applyFill="1" applyBorder="1"/>
    <xf numFmtId="0" fontId="20" fillId="0" borderId="0" xfId="0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left"/>
    </xf>
    <xf numFmtId="0" fontId="17" fillId="0" borderId="0" xfId="0" applyFont="1" applyFill="1" applyBorder="1"/>
    <xf numFmtId="164" fontId="17" fillId="0" borderId="0" xfId="1" applyNumberFormat="1" applyFont="1" applyFill="1" applyBorder="1" applyAlignment="1">
      <alignment vertical="top"/>
    </xf>
    <xf numFmtId="164" fontId="16" fillId="0" borderId="0" xfId="1" applyNumberFormat="1" applyFont="1" applyBorder="1" applyAlignment="1">
      <alignment vertical="top"/>
    </xf>
    <xf numFmtId="0" fontId="17" fillId="0" borderId="8" xfId="0" applyFont="1" applyFill="1" applyBorder="1" applyAlignment="1">
      <alignment vertical="top"/>
    </xf>
    <xf numFmtId="0" fontId="16" fillId="0" borderId="5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19" fillId="0" borderId="6" xfId="0" applyFont="1" applyFill="1" applyBorder="1" applyAlignment="1">
      <alignment vertical="top"/>
    </xf>
    <xf numFmtId="0" fontId="18" fillId="0" borderId="9" xfId="0" applyNumberFormat="1" applyFont="1" applyFill="1" applyBorder="1" applyAlignment="1">
      <alignment vertical="top"/>
    </xf>
    <xf numFmtId="0" fontId="18" fillId="0" borderId="3" xfId="0" applyFont="1" applyBorder="1" applyAlignment="1">
      <alignment horizontal="center" vertical="top"/>
    </xf>
    <xf numFmtId="0" fontId="18" fillId="0" borderId="10" xfId="0" applyFont="1" applyBorder="1" applyAlignment="1">
      <alignment horizontal="centerContinuous" vertical="top"/>
    </xf>
    <xf numFmtId="164" fontId="18" fillId="0" borderId="10" xfId="1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top" wrapText="1"/>
    </xf>
    <xf numFmtId="0" fontId="19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164" fontId="18" fillId="0" borderId="9" xfId="1" applyNumberFormat="1" applyFont="1" applyBorder="1" applyAlignment="1">
      <alignment horizontal="center" vertical="top"/>
    </xf>
    <xf numFmtId="164" fontId="21" fillId="0" borderId="9" xfId="1" applyNumberFormat="1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8" fillId="0" borderId="11" xfId="0" applyFont="1" applyBorder="1" applyAlignment="1">
      <alignment horizontal="left" vertical="center"/>
    </xf>
    <xf numFmtId="164" fontId="16" fillId="0" borderId="3" xfId="1" applyNumberFormat="1" applyFont="1" applyBorder="1" applyAlignment="1">
      <alignment horizontal="center" vertical="top"/>
    </xf>
    <xf numFmtId="164" fontId="16" fillId="0" borderId="3" xfId="1" applyNumberFormat="1" applyFont="1" applyBorder="1" applyAlignment="1">
      <alignment vertical="top"/>
    </xf>
    <xf numFmtId="164" fontId="17" fillId="0" borderId="3" xfId="1" applyNumberFormat="1" applyFont="1" applyBorder="1" applyAlignment="1"/>
    <xf numFmtId="164" fontId="17" fillId="0" borderId="1" xfId="1" applyNumberFormat="1" applyFont="1" applyBorder="1" applyAlignment="1">
      <alignment vertical="top"/>
    </xf>
    <xf numFmtId="164" fontId="17" fillId="0" borderId="3" xfId="1" applyNumberFormat="1" applyFont="1" applyBorder="1" applyAlignment="1">
      <alignment vertical="top"/>
    </xf>
    <xf numFmtId="43" fontId="17" fillId="0" borderId="10" xfId="1" applyFont="1" applyBorder="1" applyAlignment="1">
      <alignment vertical="top"/>
    </xf>
    <xf numFmtId="164" fontId="16" fillId="0" borderId="8" xfId="1" applyNumberFormat="1" applyFont="1" applyBorder="1" applyAlignment="1">
      <alignment horizontal="center" vertical="top"/>
    </xf>
    <xf numFmtId="164" fontId="16" fillId="0" borderId="8" xfId="1" applyNumberFormat="1" applyFont="1" applyBorder="1" applyAlignment="1">
      <alignment vertical="top"/>
    </xf>
    <xf numFmtId="164" fontId="17" fillId="0" borderId="8" xfId="1" applyNumberFormat="1" applyFont="1" applyBorder="1" applyAlignment="1"/>
    <xf numFmtId="164" fontId="17" fillId="0" borderId="8" xfId="1" applyNumberFormat="1" applyFont="1" applyBorder="1" applyAlignment="1">
      <alignment vertical="top"/>
    </xf>
    <xf numFmtId="43" fontId="17" fillId="0" borderId="11" xfId="1" applyFont="1" applyBorder="1" applyAlignment="1">
      <alignment vertical="top"/>
    </xf>
    <xf numFmtId="164" fontId="17" fillId="0" borderId="8" xfId="1" applyNumberFormat="1" applyFont="1" applyBorder="1"/>
    <xf numFmtId="164" fontId="20" fillId="0" borderId="8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horizontal="center" vertical="top"/>
    </xf>
    <xf numFmtId="164" fontId="16" fillId="0" borderId="6" xfId="1" applyNumberFormat="1" applyFont="1" applyBorder="1" applyAlignment="1">
      <alignment vertical="top"/>
    </xf>
    <xf numFmtId="164" fontId="17" fillId="0" borderId="6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6" fontId="0" fillId="0" borderId="0" xfId="1" applyNumberFormat="1" applyFont="1" applyBorder="1"/>
    <xf numFmtId="166" fontId="0" fillId="0" borderId="0" xfId="1" applyNumberFormat="1" applyFont="1"/>
    <xf numFmtId="0" fontId="2" fillId="0" borderId="0" xfId="0" applyFont="1"/>
    <xf numFmtId="164" fontId="22" fillId="0" borderId="0" xfId="1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17" fillId="0" borderId="7" xfId="0" applyFont="1" applyFill="1" applyBorder="1" applyAlignment="1">
      <alignment vertical="top"/>
    </xf>
    <xf numFmtId="164" fontId="17" fillId="0" borderId="11" xfId="1" applyNumberFormat="1" applyFont="1" applyFill="1" applyBorder="1"/>
    <xf numFmtId="0" fontId="18" fillId="0" borderId="2" xfId="0" applyFont="1" applyFill="1" applyBorder="1" applyAlignment="1">
      <alignment vertical="top"/>
    </xf>
    <xf numFmtId="167" fontId="17" fillId="0" borderId="10" xfId="1" applyNumberFormat="1" applyFont="1" applyFill="1" applyBorder="1"/>
    <xf numFmtId="167" fontId="17" fillId="0" borderId="11" xfId="1" applyNumberFormat="1" applyFont="1" applyFill="1" applyBorder="1"/>
    <xf numFmtId="164" fontId="19" fillId="0" borderId="15" xfId="1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164" fontId="18" fillId="0" borderId="6" xfId="1" applyNumberFormat="1" applyFont="1" applyBorder="1" applyAlignment="1">
      <alignment vertical="center"/>
    </xf>
    <xf numFmtId="164" fontId="19" fillId="0" borderId="12" xfId="1" applyNumberFormat="1" applyFont="1" applyBorder="1" applyAlignment="1">
      <alignment vertical="center"/>
    </xf>
    <xf numFmtId="43" fontId="19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164" fontId="4" fillId="0" borderId="8" xfId="1" applyNumberFormat="1" applyFont="1" applyBorder="1" applyAlignment="1">
      <alignment horizontal="center" vertical="center"/>
    </xf>
    <xf numFmtId="166" fontId="15" fillId="0" borderId="8" xfId="1" applyNumberFormat="1" applyFont="1" applyBorder="1" applyAlignment="1">
      <alignment horizontal="right"/>
    </xf>
    <xf numFmtId="166" fontId="0" fillId="0" borderId="10" xfId="1" applyNumberFormat="1" applyFont="1" applyBorder="1"/>
    <xf numFmtId="166" fontId="0" fillId="0" borderId="11" xfId="1" applyNumberFormat="1" applyFont="1" applyBorder="1"/>
    <xf numFmtId="0" fontId="4" fillId="0" borderId="9" xfId="0" applyFont="1" applyBorder="1" applyAlignment="1">
      <alignment horizontal="left" vertical="top"/>
    </xf>
    <xf numFmtId="166" fontId="2" fillId="0" borderId="13" xfId="1" applyNumberFormat="1" applyFont="1" applyBorder="1"/>
    <xf numFmtId="43" fontId="0" fillId="0" borderId="2" xfId="1" applyFont="1" applyBorder="1"/>
    <xf numFmtId="43" fontId="0" fillId="0" borderId="0" xfId="1" applyFont="1" applyBorder="1"/>
    <xf numFmtId="43" fontId="2" fillId="0" borderId="13" xfId="1" applyFont="1" applyBorder="1"/>
    <xf numFmtId="164" fontId="22" fillId="0" borderId="0" xfId="1" applyNumberFormat="1" applyFont="1" applyBorder="1" applyAlignment="1">
      <alignment horizontal="center" vertical="top"/>
    </xf>
    <xf numFmtId="164" fontId="20" fillId="0" borderId="4" xfId="1" applyNumberFormat="1" applyFont="1" applyBorder="1" applyAlignment="1">
      <alignment horizontal="right" vertical="center"/>
    </xf>
    <xf numFmtId="43" fontId="24" fillId="0" borderId="0" xfId="1" applyFont="1"/>
    <xf numFmtId="43" fontId="24" fillId="0" borderId="3" xfId="1" applyFont="1" applyBorder="1"/>
    <xf numFmtId="43" fontId="2" fillId="0" borderId="0" xfId="1" applyFont="1"/>
    <xf numFmtId="43" fontId="2" fillId="0" borderId="3" xfId="1" applyFont="1" applyBorder="1"/>
    <xf numFmtId="164" fontId="10" fillId="0" borderId="0" xfId="1" applyNumberFormat="1" applyFont="1" applyFill="1" applyBorder="1" applyAlignment="1">
      <alignment vertical="top"/>
    </xf>
    <xf numFmtId="164" fontId="19" fillId="0" borderId="4" xfId="1" applyNumberFormat="1" applyFont="1" applyBorder="1" applyAlignment="1">
      <alignment vertical="top"/>
    </xf>
    <xf numFmtId="164" fontId="19" fillId="0" borderId="9" xfId="1" applyNumberFormat="1" applyFont="1" applyBorder="1"/>
    <xf numFmtId="164" fontId="18" fillId="0" borderId="0" xfId="1" applyNumberFormat="1" applyFont="1" applyBorder="1" applyAlignment="1">
      <alignment horizontal="right" vertical="top"/>
    </xf>
    <xf numFmtId="0" fontId="19" fillId="0" borderId="11" xfId="0" applyFont="1" applyBorder="1" applyAlignment="1">
      <alignment vertical="top" wrapText="1"/>
    </xf>
    <xf numFmtId="0" fontId="18" fillId="0" borderId="9" xfId="0" applyFont="1" applyBorder="1" applyAlignment="1">
      <alignment horizontal="right" vertical="center"/>
    </xf>
    <xf numFmtId="43" fontId="17" fillId="0" borderId="10" xfId="1" applyFont="1" applyFill="1" applyBorder="1"/>
    <xf numFmtId="43" fontId="17" fillId="0" borderId="11" xfId="1" applyFont="1" applyFill="1" applyBorder="1"/>
    <xf numFmtId="43" fontId="17" fillId="0" borderId="9" xfId="1" applyFont="1" applyFill="1" applyBorder="1"/>
    <xf numFmtId="43" fontId="19" fillId="0" borderId="13" xfId="1" applyFont="1" applyFill="1" applyBorder="1"/>
    <xf numFmtId="0" fontId="21" fillId="0" borderId="6" xfId="0" applyFont="1" applyBorder="1" applyAlignment="1">
      <alignment horizontal="right" vertical="top"/>
    </xf>
    <xf numFmtId="167" fontId="17" fillId="0" borderId="12" xfId="1" applyNumberFormat="1" applyFont="1" applyFill="1" applyBorder="1"/>
    <xf numFmtId="164" fontId="19" fillId="0" borderId="5" xfId="1" applyNumberFormat="1" applyFont="1" applyFill="1" applyBorder="1" applyAlignment="1">
      <alignment vertical="top"/>
    </xf>
    <xf numFmtId="164" fontId="17" fillId="0" borderId="1" xfId="1" applyNumberFormat="1" applyFont="1" applyFill="1" applyBorder="1" applyAlignment="1">
      <alignment vertical="top"/>
    </xf>
    <xf numFmtId="164" fontId="17" fillId="0" borderId="7" xfId="1" applyNumberFormat="1" applyFont="1" applyFill="1" applyBorder="1" applyAlignment="1">
      <alignment vertical="top"/>
    </xf>
    <xf numFmtId="164" fontId="17" fillId="0" borderId="7" xfId="0" applyNumberFormat="1" applyFont="1" applyBorder="1"/>
    <xf numFmtId="164" fontId="0" fillId="0" borderId="11" xfId="0" applyNumberFormat="1" applyBorder="1"/>
    <xf numFmtId="164" fontId="17" fillId="0" borderId="4" xfId="1" applyNumberFormat="1" applyFont="1" applyFill="1" applyBorder="1" applyAlignment="1">
      <alignment vertical="top"/>
    </xf>
    <xf numFmtId="164" fontId="17" fillId="0" borderId="9" xfId="1" applyNumberFormat="1" applyFont="1" applyFill="1" applyBorder="1" applyAlignment="1">
      <alignment vertical="top"/>
    </xf>
    <xf numFmtId="164" fontId="20" fillId="0" borderId="2" xfId="1" applyNumberFormat="1" applyFont="1" applyBorder="1" applyAlignment="1">
      <alignment horizontal="right" vertical="top"/>
    </xf>
    <xf numFmtId="164" fontId="20" fillId="0" borderId="0" xfId="1" applyNumberFormat="1" applyFont="1" applyBorder="1" applyAlignment="1">
      <alignment horizontal="right" vertical="top"/>
    </xf>
    <xf numFmtId="164" fontId="17" fillId="0" borderId="0" xfId="1" applyNumberFormat="1" applyFont="1" applyBorder="1" applyAlignment="1">
      <alignment vertical="top"/>
    </xf>
    <xf numFmtId="164" fontId="16" fillId="0" borderId="5" xfId="1" applyNumberFormat="1" applyFont="1" applyFill="1" applyBorder="1" applyAlignment="1"/>
    <xf numFmtId="167" fontId="17" fillId="0" borderId="9" xfId="1" applyNumberFormat="1" applyFont="1" applyFill="1" applyBorder="1"/>
    <xf numFmtId="164" fontId="1" fillId="0" borderId="7" xfId="1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64" fontId="17" fillId="0" borderId="4" xfId="1" applyNumberFormat="1" applyFont="1" applyBorder="1" applyAlignment="1">
      <alignment vertical="top"/>
    </xf>
    <xf numFmtId="164" fontId="19" fillId="0" borderId="14" xfId="1" applyNumberFormat="1" applyFont="1" applyBorder="1"/>
    <xf numFmtId="166" fontId="17" fillId="0" borderId="10" xfId="1" applyNumberFormat="1" applyFont="1" applyBorder="1" applyAlignment="1">
      <alignment vertical="top"/>
    </xf>
    <xf numFmtId="166" fontId="17" fillId="0" borderId="11" xfId="1" applyNumberFormat="1" applyFont="1" applyBorder="1" applyAlignment="1">
      <alignment vertical="top"/>
    </xf>
    <xf numFmtId="166" fontId="19" fillId="0" borderId="13" xfId="1" applyNumberFormat="1" applyFont="1" applyBorder="1" applyAlignment="1">
      <alignment vertical="center"/>
    </xf>
    <xf numFmtId="164" fontId="21" fillId="0" borderId="11" xfId="1" applyNumberFormat="1" applyFont="1" applyBorder="1" applyAlignment="1">
      <alignment horizontal="center"/>
    </xf>
    <xf numFmtId="165" fontId="0" fillId="0" borderId="3" xfId="1" applyNumberFormat="1" applyFont="1" applyBorder="1"/>
    <xf numFmtId="165" fontId="0" fillId="0" borderId="8" xfId="1" applyNumberFormat="1" applyFont="1" applyBorder="1"/>
    <xf numFmtId="43" fontId="0" fillId="0" borderId="6" xfId="1" applyFont="1" applyBorder="1"/>
    <xf numFmtId="165" fontId="2" fillId="0" borderId="12" xfId="1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164" fontId="0" fillId="0" borderId="3" xfId="1" applyNumberFormat="1" applyFont="1" applyBorder="1"/>
    <xf numFmtId="164" fontId="0" fillId="0" borderId="8" xfId="1" applyNumberFormat="1" applyFont="1" applyBorder="1"/>
    <xf numFmtId="0" fontId="0" fillId="0" borderId="6" xfId="0" applyFont="1" applyBorder="1" applyAlignment="1">
      <alignment horizontal="left"/>
    </xf>
    <xf numFmtId="0" fontId="0" fillId="0" borderId="1" xfId="0" applyFont="1" applyBorder="1"/>
    <xf numFmtId="0" fontId="0" fillId="0" borderId="7" xfId="0" applyFont="1" applyBorder="1"/>
    <xf numFmtId="0" fontId="0" fillId="0" borderId="4" xfId="0" applyFont="1" applyBorder="1" applyAlignment="1">
      <alignment horizontal="right"/>
    </xf>
    <xf numFmtId="0" fontId="0" fillId="0" borderId="6" xfId="0" applyFont="1" applyBorder="1"/>
    <xf numFmtId="43" fontId="0" fillId="0" borderId="8" xfId="1" applyFont="1" applyBorder="1"/>
    <xf numFmtId="165" fontId="0" fillId="0" borderId="0" xfId="1" applyNumberFormat="1" applyFont="1"/>
    <xf numFmtId="164" fontId="4" fillId="0" borderId="6" xfId="1" applyNumberFormat="1" applyFont="1" applyBorder="1" applyAlignment="1">
      <alignment horizontal="center" vertical="center"/>
    </xf>
    <xf numFmtId="166" fontId="2" fillId="0" borderId="12" xfId="1" applyNumberFormat="1" applyFont="1" applyBorder="1"/>
    <xf numFmtId="0" fontId="12" fillId="0" borderId="0" xfId="0" applyFont="1" applyAlignment="1">
      <alignment horizontal="center"/>
    </xf>
    <xf numFmtId="164" fontId="22" fillId="0" borderId="0" xfId="1" applyNumberFormat="1" applyFont="1" applyBorder="1" applyAlignment="1">
      <alignment horizontal="center" vertical="top"/>
    </xf>
    <xf numFmtId="164" fontId="18" fillId="0" borderId="7" xfId="1" applyNumberFormat="1" applyFont="1" applyBorder="1" applyAlignment="1">
      <alignment horizontal="center" vertical="top"/>
    </xf>
    <xf numFmtId="164" fontId="18" fillId="0" borderId="11" xfId="1" applyNumberFormat="1" applyFont="1" applyBorder="1" applyAlignment="1">
      <alignment horizontal="center" vertical="top"/>
    </xf>
    <xf numFmtId="164" fontId="18" fillId="0" borderId="0" xfId="1" applyNumberFormat="1" applyFont="1" applyBorder="1" applyAlignment="1">
      <alignment horizontal="center" vertical="top"/>
    </xf>
    <xf numFmtId="164" fontId="18" fillId="0" borderId="1" xfId="1" applyNumberFormat="1" applyFont="1" applyBorder="1" applyAlignment="1">
      <alignment horizontal="center" vertical="top"/>
    </xf>
    <xf numFmtId="164" fontId="18" fillId="0" borderId="10" xfId="1" applyNumberFormat="1" applyFont="1" applyBorder="1" applyAlignment="1">
      <alignment horizontal="center" vertical="top"/>
    </xf>
    <xf numFmtId="164" fontId="18" fillId="0" borderId="2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164" fontId="4" fillId="0" borderId="0" xfId="1" applyNumberFormat="1" applyFont="1" applyBorder="1" applyAlignment="1">
      <alignment horizontal="center"/>
    </xf>
    <xf numFmtId="164" fontId="19" fillId="0" borderId="12" xfId="1" applyNumberFormat="1" applyFont="1" applyBorder="1"/>
    <xf numFmtId="0" fontId="4" fillId="0" borderId="12" xfId="0" applyFont="1" applyBorder="1" applyAlignment="1">
      <alignment horizontal="left" vertical="top"/>
    </xf>
    <xf numFmtId="164" fontId="4" fillId="0" borderId="12" xfId="1" applyNumberFormat="1" applyFont="1" applyBorder="1" applyAlignment="1">
      <alignment horizontal="center" vertical="top" wrapText="1"/>
    </xf>
    <xf numFmtId="166" fontId="15" fillId="0" borderId="12" xfId="1" applyNumberFormat="1" applyFont="1" applyBorder="1" applyAlignment="1">
      <alignment horizontal="right"/>
    </xf>
  </cellXfs>
  <cellStyles count="3">
    <cellStyle name="Comma" xfId="1" builtinId="3"/>
    <cellStyle name="Comma 2" xfId="2"/>
    <cellStyle name="Normal" xfId="0" builtinId="0"/>
  </cellStyles>
  <dxfs count="23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16" sqref="A16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5" style="8" bestFit="1" customWidth="1"/>
    <col min="8" max="16384" width="9.140625" style="8"/>
  </cols>
  <sheetData>
    <row r="1" spans="1:10" ht="18.75">
      <c r="A1" s="219" t="s">
        <v>72</v>
      </c>
      <c r="B1" s="219"/>
      <c r="C1" s="219"/>
      <c r="D1" s="219"/>
      <c r="E1" s="219"/>
      <c r="F1" s="219"/>
      <c r="G1" s="219"/>
    </row>
    <row r="2" spans="1:10">
      <c r="A2" s="9"/>
      <c r="B2" s="9"/>
      <c r="C2" s="10"/>
      <c r="D2" s="9"/>
      <c r="E2" s="9"/>
      <c r="F2" s="7" t="s">
        <v>68</v>
      </c>
      <c r="G2" s="9"/>
      <c r="I2" s="38"/>
      <c r="J2" s="38"/>
    </row>
    <row r="3" spans="1:10">
      <c r="A3" s="11"/>
      <c r="B3" s="12" t="s">
        <v>73</v>
      </c>
      <c r="C3" s="13" t="s">
        <v>74</v>
      </c>
      <c r="D3" s="14" t="s">
        <v>75</v>
      </c>
      <c r="E3" s="14" t="s">
        <v>76</v>
      </c>
      <c r="F3" s="36" t="s">
        <v>77</v>
      </c>
      <c r="G3" s="37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132</v>
      </c>
      <c r="B5" s="165">
        <v>82.124294836919987</v>
      </c>
      <c r="C5" s="166">
        <v>650.29431298650707</v>
      </c>
      <c r="D5" s="19">
        <f>+B5+C5</f>
        <v>732.41860782342701</v>
      </c>
      <c r="E5" s="20">
        <f>+C5-B5</f>
        <v>568.17001814958712</v>
      </c>
      <c r="F5" s="40" t="s">
        <v>78</v>
      </c>
      <c r="G5" s="41">
        <f>C5/B5</f>
        <v>7.9184157900879688</v>
      </c>
    </row>
    <row r="6" spans="1:10">
      <c r="A6" s="21" t="s">
        <v>79</v>
      </c>
      <c r="B6" s="47">
        <f>+B5*100/D5</f>
        <v>11.212753739418739</v>
      </c>
      <c r="C6" s="42">
        <f>+C5*100/D5</f>
        <v>88.78724626058127</v>
      </c>
      <c r="D6" s="43"/>
      <c r="E6" s="48"/>
      <c r="F6" s="43"/>
      <c r="G6" s="44"/>
    </row>
    <row r="7" spans="1:10">
      <c r="A7" s="15"/>
      <c r="B7" s="35"/>
      <c r="C7" s="15"/>
      <c r="D7" s="17"/>
      <c r="E7" s="15"/>
      <c r="F7" s="17"/>
      <c r="G7" s="45"/>
    </row>
    <row r="8" spans="1:10">
      <c r="A8" s="18" t="s">
        <v>103</v>
      </c>
      <c r="B8" s="167">
        <v>54.774316279799997</v>
      </c>
      <c r="C8" s="168">
        <v>532.69138113829308</v>
      </c>
      <c r="D8" s="19">
        <f>+B8+C8</f>
        <v>587.4656974180931</v>
      </c>
      <c r="E8" s="20">
        <f>+C8-B8</f>
        <v>477.91706485849306</v>
      </c>
      <c r="F8" s="40" t="s">
        <v>78</v>
      </c>
      <c r="G8" s="41">
        <f>C8/B8</f>
        <v>9.7252036596345839</v>
      </c>
    </row>
    <row r="9" spans="1:10">
      <c r="A9" s="21" t="s">
        <v>79</v>
      </c>
      <c r="B9" s="47">
        <f>+B8*100/D8</f>
        <v>9.3238322714896658</v>
      </c>
      <c r="C9" s="42">
        <f>+C8*100/D8</f>
        <v>90.676167728510336</v>
      </c>
      <c r="D9" s="43"/>
      <c r="E9" s="48"/>
      <c r="F9" s="43"/>
      <c r="G9" s="49"/>
    </row>
    <row r="10" spans="1:10">
      <c r="A10" s="15"/>
      <c r="B10" s="35"/>
      <c r="C10" s="15"/>
      <c r="D10" s="17"/>
      <c r="E10" s="15"/>
      <c r="F10" s="17"/>
      <c r="G10" s="16"/>
    </row>
    <row r="11" spans="1:10">
      <c r="A11" s="18" t="s">
        <v>104</v>
      </c>
      <c r="B11" s="46">
        <v>50.57</v>
      </c>
      <c r="C11" s="39">
        <v>512.5</v>
      </c>
      <c r="D11" s="19">
        <f>+B11+C11</f>
        <v>563.07000000000005</v>
      </c>
      <c r="E11" s="20">
        <f>+C11-B11</f>
        <v>461.93</v>
      </c>
      <c r="F11" s="50" t="s">
        <v>78</v>
      </c>
      <c r="G11" s="41">
        <f>C11/B11</f>
        <v>10.134467075341112</v>
      </c>
    </row>
    <row r="12" spans="1:10">
      <c r="A12" s="21" t="s">
        <v>79</v>
      </c>
      <c r="B12" s="47">
        <f>+B11*100/D11</f>
        <v>8.9811213525849354</v>
      </c>
      <c r="C12" s="42">
        <f>+C11*100/D11</f>
        <v>91.01887864741505</v>
      </c>
      <c r="D12" s="43"/>
      <c r="E12" s="48"/>
      <c r="F12" s="43"/>
      <c r="G12" s="49"/>
    </row>
    <row r="13" spans="1:10">
      <c r="A13" s="15"/>
      <c r="B13" s="35"/>
      <c r="C13" s="15"/>
      <c r="D13" s="17"/>
      <c r="E13" s="15"/>
      <c r="F13" s="17"/>
      <c r="G13" s="16"/>
    </row>
    <row r="14" spans="1:10" ht="47.25">
      <c r="A14" s="22" t="s">
        <v>105</v>
      </c>
      <c r="B14" s="51">
        <f>+B8/B5*100-100</f>
        <v>-33.303151779179075</v>
      </c>
      <c r="C14" s="51">
        <f>+C8/C5*100-100</f>
        <v>-18.084570247603267</v>
      </c>
      <c r="D14" s="52">
        <f>D8/D5*100-100</f>
        <v>-19.790992317371519</v>
      </c>
      <c r="E14" s="52">
        <f>E8/E5*100-100</f>
        <v>-15.884849676691744</v>
      </c>
      <c r="F14" s="43"/>
      <c r="G14" s="49"/>
    </row>
    <row r="15" spans="1:10">
      <c r="A15" s="23"/>
      <c r="B15" s="53"/>
      <c r="C15" s="54"/>
      <c r="D15" s="54"/>
      <c r="E15" s="54"/>
      <c r="F15" s="17"/>
      <c r="G15" s="16"/>
    </row>
    <row r="16" spans="1:10" ht="47.25">
      <c r="A16" s="22" t="s">
        <v>133</v>
      </c>
      <c r="B16" s="51">
        <f>+B11/B8*100-100</f>
        <v>-7.6757074580782785</v>
      </c>
      <c r="C16" s="51">
        <f>+C11/C8*100-100</f>
        <v>-3.7904463734980425</v>
      </c>
      <c r="D16" s="52">
        <f>D11/D8*100-100</f>
        <v>-4.1527016003337565</v>
      </c>
      <c r="E16" s="52">
        <f>E11/E8*100-100</f>
        <v>-3.3451546374948293</v>
      </c>
      <c r="F16" s="43"/>
      <c r="G16" s="49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"/>
  <sheetViews>
    <sheetView topLeftCell="A34" workbookViewId="0">
      <selection activeCell="G47" sqref="G47"/>
    </sheetView>
  </sheetViews>
  <sheetFormatPr defaultRowHeight="15.75"/>
  <cols>
    <col min="1" max="1" width="4" style="29" bestFit="1" customWidth="1"/>
    <col min="2" max="2" width="21.28515625" style="29" customWidth="1"/>
    <col min="3" max="3" width="7.42578125" style="29" bestFit="1" customWidth="1"/>
    <col min="4" max="4" width="11" style="30" bestFit="1" customWidth="1"/>
    <col min="5" max="5" width="12" style="30" bestFit="1" customWidth="1"/>
    <col min="6" max="6" width="17.5703125" style="30" bestFit="1" customWidth="1"/>
    <col min="7" max="7" width="14.28515625" style="30" bestFit="1" customWidth="1"/>
    <col min="8" max="8" width="15.7109375" style="31" bestFit="1" customWidth="1"/>
    <col min="9" max="9" width="12" style="31" customWidth="1"/>
    <col min="10" max="10" width="8.42578125" style="29" bestFit="1" customWidth="1"/>
    <col min="11" max="11" width="11.42578125" style="29" bestFit="1" customWidth="1"/>
    <col min="12" max="12" width="12.42578125" style="29" customWidth="1"/>
    <col min="13" max="16384" width="9.140625" style="29"/>
  </cols>
  <sheetData>
    <row r="1" spans="1:11" ht="18.75">
      <c r="A1" s="220" t="s">
        <v>98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8.75">
      <c r="A2" s="220" t="s">
        <v>107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8.75">
      <c r="A3" s="73"/>
      <c r="B3" s="73"/>
      <c r="C3" s="73"/>
      <c r="D3" s="73"/>
      <c r="E3" s="73"/>
      <c r="F3" s="73" t="s">
        <v>100</v>
      </c>
      <c r="G3" s="137"/>
      <c r="H3" s="73"/>
      <c r="I3" s="73"/>
      <c r="J3" s="163"/>
      <c r="K3" s="73"/>
    </row>
    <row r="4" spans="1:11">
      <c r="A4" s="74"/>
      <c r="B4" s="74"/>
      <c r="C4" s="74"/>
      <c r="F4" s="75"/>
      <c r="H4" s="76" t="s">
        <v>0</v>
      </c>
    </row>
    <row r="5" spans="1:11" s="33" customFormat="1">
      <c r="A5" s="147"/>
      <c r="B5" s="143"/>
      <c r="C5" s="143"/>
      <c r="D5" s="224" t="s">
        <v>82</v>
      </c>
      <c r="E5" s="225"/>
      <c r="F5" s="224" t="s">
        <v>82</v>
      </c>
      <c r="G5" s="225"/>
      <c r="H5" s="224" t="s">
        <v>91</v>
      </c>
      <c r="I5" s="226"/>
      <c r="J5" s="78" t="s">
        <v>1</v>
      </c>
      <c r="K5" s="109" t="s">
        <v>2</v>
      </c>
    </row>
    <row r="6" spans="1:11" s="33" customFormat="1">
      <c r="A6" s="81"/>
      <c r="B6" s="82"/>
      <c r="C6" s="82"/>
      <c r="D6" s="221" t="s">
        <v>71</v>
      </c>
      <c r="E6" s="222"/>
      <c r="F6" s="221" t="s">
        <v>134</v>
      </c>
      <c r="G6" s="222"/>
      <c r="H6" s="221" t="s">
        <v>134</v>
      </c>
      <c r="I6" s="223"/>
      <c r="J6" s="80"/>
      <c r="K6" s="173" t="s">
        <v>106</v>
      </c>
    </row>
    <row r="7" spans="1:11" s="33" customFormat="1">
      <c r="A7" s="81" t="s">
        <v>3</v>
      </c>
      <c r="B7" s="82" t="s">
        <v>4</v>
      </c>
      <c r="C7" s="82" t="s">
        <v>5</v>
      </c>
      <c r="D7" s="83" t="s">
        <v>6</v>
      </c>
      <c r="E7" s="84" t="s">
        <v>7</v>
      </c>
      <c r="F7" s="83" t="s">
        <v>6</v>
      </c>
      <c r="G7" s="84" t="s">
        <v>7</v>
      </c>
      <c r="H7" s="83" t="s">
        <v>6</v>
      </c>
      <c r="I7" s="172" t="s">
        <v>7</v>
      </c>
      <c r="J7" s="179" t="s">
        <v>8</v>
      </c>
      <c r="K7" s="174" t="s">
        <v>92</v>
      </c>
    </row>
    <row r="8" spans="1:11">
      <c r="A8" s="85">
        <v>1</v>
      </c>
      <c r="B8" s="77" t="s">
        <v>20</v>
      </c>
      <c r="C8" s="86"/>
      <c r="D8" s="87"/>
      <c r="E8" s="87">
        <v>10820104.055219999</v>
      </c>
      <c r="F8" s="69"/>
      <c r="G8" s="188">
        <v>2943825.6162100001</v>
      </c>
      <c r="H8" s="182"/>
      <c r="I8" s="88">
        <v>5699174.3403499974</v>
      </c>
      <c r="J8" s="144">
        <f>+I8/G8*100-100</f>
        <v>93.597552415055901</v>
      </c>
      <c r="K8" s="175">
        <f t="shared" ref="K8:K41" si="0">I8/I$47*100</f>
        <v>11.270901648569678</v>
      </c>
    </row>
    <row r="9" spans="1:11">
      <c r="A9" s="89">
        <v>2</v>
      </c>
      <c r="B9" s="90" t="s">
        <v>101</v>
      </c>
      <c r="C9" s="91"/>
      <c r="D9" s="92"/>
      <c r="E9" s="92">
        <v>12202852.966340002</v>
      </c>
      <c r="F9" s="65"/>
      <c r="G9" s="189">
        <v>3979285.6462100004</v>
      </c>
      <c r="H9" s="183"/>
      <c r="I9" s="93">
        <v>3841569.2233399991</v>
      </c>
      <c r="J9" s="145">
        <f t="shared" ref="J9:J47" si="1">+I9/G9*100-100</f>
        <v>-3.4608328005094791</v>
      </c>
      <c r="K9" s="176">
        <f t="shared" si="0"/>
        <v>7.5972318631997355</v>
      </c>
    </row>
    <row r="10" spans="1:11">
      <c r="A10" s="89">
        <v>3</v>
      </c>
      <c r="B10" s="90" t="s">
        <v>11</v>
      </c>
      <c r="C10" s="91" t="s">
        <v>12</v>
      </c>
      <c r="D10" s="67">
        <v>492335.16763282602</v>
      </c>
      <c r="E10" s="67">
        <v>11506623.475509999</v>
      </c>
      <c r="F10" s="63">
        <v>165182.06773824201</v>
      </c>
      <c r="G10" s="67">
        <v>3931242.3114399998</v>
      </c>
      <c r="H10" s="193">
        <v>145820.53868467399</v>
      </c>
      <c r="I10" s="194">
        <v>3705081.4353800002</v>
      </c>
      <c r="J10" s="145">
        <f t="shared" si="1"/>
        <v>-5.7529111192629045</v>
      </c>
      <c r="K10" s="176">
        <f t="shared" si="0"/>
        <v>7.3273084773793418</v>
      </c>
    </row>
    <row r="11" spans="1:11">
      <c r="A11" s="89">
        <v>4</v>
      </c>
      <c r="B11" s="90" t="s">
        <v>14</v>
      </c>
      <c r="C11" s="91" t="s">
        <v>15</v>
      </c>
      <c r="D11" s="94">
        <v>12400781.301786903</v>
      </c>
      <c r="E11" s="94">
        <v>7520521.2118999995</v>
      </c>
      <c r="F11" s="65">
        <v>4574829.1000061035</v>
      </c>
      <c r="G11" s="189">
        <v>2882118.3277000007</v>
      </c>
      <c r="H11" s="183">
        <v>4790469.9579878245</v>
      </c>
      <c r="I11" s="93">
        <v>3226603.3655699994</v>
      </c>
      <c r="J11" s="145">
        <f t="shared" si="1"/>
        <v>11.952494613394521</v>
      </c>
      <c r="K11" s="176">
        <f t="shared" si="0"/>
        <v>6.3810522402882013</v>
      </c>
    </row>
    <row r="12" spans="1:11">
      <c r="A12" s="89">
        <v>5</v>
      </c>
      <c r="B12" s="90" t="s">
        <v>16</v>
      </c>
      <c r="C12" s="91"/>
      <c r="D12" s="94"/>
      <c r="E12" s="94">
        <v>6635522.7118200008</v>
      </c>
      <c r="F12" s="65"/>
      <c r="G12" s="189">
        <v>1961694.3675700002</v>
      </c>
      <c r="H12" s="183"/>
      <c r="I12" s="93">
        <v>2849682.5022200001</v>
      </c>
      <c r="J12" s="145">
        <f t="shared" si="1"/>
        <v>45.266385494595312</v>
      </c>
      <c r="K12" s="176">
        <f t="shared" si="0"/>
        <v>5.6356393565245995</v>
      </c>
    </row>
    <row r="13" spans="1:11">
      <c r="A13" s="89">
        <v>6</v>
      </c>
      <c r="B13" s="79" t="s">
        <v>13</v>
      </c>
      <c r="C13" s="91"/>
      <c r="D13" s="94"/>
      <c r="E13" s="94">
        <v>7643342.8025200004</v>
      </c>
      <c r="F13" s="65"/>
      <c r="G13" s="189">
        <v>2626957.5114199999</v>
      </c>
      <c r="H13" s="183"/>
      <c r="I13" s="93">
        <v>2507296.003279998</v>
      </c>
      <c r="J13" s="145">
        <f t="shared" si="1"/>
        <v>-4.5551367930316928</v>
      </c>
      <c r="K13" s="176">
        <f t="shared" si="0"/>
        <v>4.9585229314261028</v>
      </c>
    </row>
    <row r="14" spans="1:11">
      <c r="A14" s="89">
        <v>7</v>
      </c>
      <c r="B14" s="97" t="s">
        <v>85</v>
      </c>
      <c r="C14" s="91"/>
      <c r="D14" s="94"/>
      <c r="E14" s="94">
        <v>2146820.0491800001</v>
      </c>
      <c r="F14" s="141"/>
      <c r="G14" s="98">
        <v>1007122.3982800001</v>
      </c>
      <c r="H14" s="183"/>
      <c r="I14" s="93">
        <v>2330032.2037499999</v>
      </c>
      <c r="J14" s="145">
        <f t="shared" si="1"/>
        <v>131.35541496538187</v>
      </c>
      <c r="K14" s="176">
        <f t="shared" si="0"/>
        <v>4.6079593706293851</v>
      </c>
    </row>
    <row r="15" spans="1:11">
      <c r="A15" s="89">
        <v>8</v>
      </c>
      <c r="B15" s="90" t="s">
        <v>17</v>
      </c>
      <c r="C15" s="91" t="s">
        <v>18</v>
      </c>
      <c r="D15" s="94">
        <v>9991148.5996093806</v>
      </c>
      <c r="E15" s="94">
        <v>8276850.3929299992</v>
      </c>
      <c r="F15" s="63">
        <v>2441248.5996093801</v>
      </c>
      <c r="G15" s="67">
        <v>1962632.53</v>
      </c>
      <c r="H15" s="193">
        <v>1737110.47999999</v>
      </c>
      <c r="I15" s="194">
        <v>2156095.4448799998</v>
      </c>
      <c r="J15" s="145">
        <f t="shared" si="1"/>
        <v>9.8573172472587061</v>
      </c>
      <c r="K15" s="176">
        <f t="shared" si="0"/>
        <v>4.2639754906461036</v>
      </c>
    </row>
    <row r="16" spans="1:11">
      <c r="A16" s="89">
        <v>9</v>
      </c>
      <c r="B16" s="95" t="s">
        <v>10</v>
      </c>
      <c r="C16" s="89"/>
      <c r="D16" s="94"/>
      <c r="E16" s="94">
        <v>20509121.652819999</v>
      </c>
      <c r="F16" s="68"/>
      <c r="G16" s="67">
        <v>10026062.238590002</v>
      </c>
      <c r="H16" s="183"/>
      <c r="I16" s="93">
        <v>1884993.52468</v>
      </c>
      <c r="J16" s="145">
        <f t="shared" si="1"/>
        <v>-81.19906420065179</v>
      </c>
      <c r="K16" s="176">
        <f t="shared" si="0"/>
        <v>3.7278341310671768</v>
      </c>
    </row>
    <row r="17" spans="1:11">
      <c r="A17" s="89">
        <v>10</v>
      </c>
      <c r="B17" s="79" t="s">
        <v>81</v>
      </c>
      <c r="C17" s="89"/>
      <c r="D17" s="94"/>
      <c r="E17" s="94">
        <v>5226990.3631299995</v>
      </c>
      <c r="F17" s="65"/>
      <c r="G17" s="189">
        <v>1987783.7195000001</v>
      </c>
      <c r="H17" s="183"/>
      <c r="I17" s="93">
        <v>1878450.30535</v>
      </c>
      <c r="J17" s="145">
        <f t="shared" si="1"/>
        <v>-5.500267110422925</v>
      </c>
      <c r="K17" s="176">
        <f t="shared" si="0"/>
        <v>3.7148940142837121</v>
      </c>
    </row>
    <row r="18" spans="1:11">
      <c r="A18" s="89">
        <v>11</v>
      </c>
      <c r="B18" s="90" t="s">
        <v>21</v>
      </c>
      <c r="C18" s="91" t="s">
        <v>18</v>
      </c>
      <c r="D18" s="94">
        <v>16594913.261032341</v>
      </c>
      <c r="E18" s="94">
        <v>3937266.32748</v>
      </c>
      <c r="F18" s="65">
        <v>8110274.6804719018</v>
      </c>
      <c r="G18" s="190">
        <v>1785973.7224299998</v>
      </c>
      <c r="H18" s="183">
        <v>5775307.1065649688</v>
      </c>
      <c r="I18" s="93">
        <v>1494446.7722499999</v>
      </c>
      <c r="J18" s="145">
        <f t="shared" si="1"/>
        <v>-16.323137710186899</v>
      </c>
      <c r="K18" s="176">
        <f t="shared" si="0"/>
        <v>2.9554741762852879</v>
      </c>
    </row>
    <row r="19" spans="1:11">
      <c r="A19" s="89">
        <v>12</v>
      </c>
      <c r="B19" s="90" t="s">
        <v>22</v>
      </c>
      <c r="C19" s="91"/>
      <c r="D19" s="94"/>
      <c r="E19" s="67">
        <v>3194100.16078</v>
      </c>
      <c r="F19" s="65"/>
      <c r="G19" s="67">
        <v>1092750.2551200001</v>
      </c>
      <c r="H19" s="183"/>
      <c r="I19" s="194">
        <v>1084990.32556</v>
      </c>
      <c r="J19" s="145">
        <f t="shared" si="1"/>
        <v>-0.710128368640639</v>
      </c>
      <c r="K19" s="176">
        <f t="shared" si="0"/>
        <v>2.1457176985193542</v>
      </c>
    </row>
    <row r="20" spans="1:11">
      <c r="A20" s="89">
        <v>13</v>
      </c>
      <c r="B20" s="96" t="s">
        <v>80</v>
      </c>
      <c r="C20" s="91"/>
      <c r="D20" s="94"/>
      <c r="E20" s="67">
        <v>3409073.1790900002</v>
      </c>
      <c r="F20" s="64"/>
      <c r="G20" s="67">
        <v>868614.42243000004</v>
      </c>
      <c r="H20" s="183"/>
      <c r="I20" s="194">
        <v>978948.87896</v>
      </c>
      <c r="J20" s="145">
        <f t="shared" si="1"/>
        <v>12.70235143244949</v>
      </c>
      <c r="K20" s="176">
        <f t="shared" si="0"/>
        <v>1.9360061431386404</v>
      </c>
    </row>
    <row r="21" spans="1:11">
      <c r="A21" s="89">
        <v>14</v>
      </c>
      <c r="B21" s="97" t="s">
        <v>84</v>
      </c>
      <c r="C21" s="91"/>
      <c r="D21" s="94"/>
      <c r="E21" s="67">
        <v>2189851.4911400001</v>
      </c>
      <c r="F21" s="141"/>
      <c r="G21" s="67">
        <v>648007.75863000005</v>
      </c>
      <c r="H21" s="183"/>
      <c r="I21" s="194">
        <v>909627.15700000001</v>
      </c>
      <c r="J21" s="145">
        <f t="shared" si="1"/>
        <v>40.37288055363851</v>
      </c>
      <c r="K21" s="176">
        <f t="shared" si="0"/>
        <v>1.798912897054038</v>
      </c>
    </row>
    <row r="22" spans="1:11">
      <c r="A22" s="89">
        <v>15</v>
      </c>
      <c r="B22" s="90" t="s">
        <v>89</v>
      </c>
      <c r="C22" s="91"/>
      <c r="D22" s="94"/>
      <c r="E22" s="94">
        <v>2363864.57711</v>
      </c>
      <c r="F22" s="65"/>
      <c r="G22" s="189">
        <v>778262.1629</v>
      </c>
      <c r="H22" s="183"/>
      <c r="I22" s="93">
        <v>819156.2304999989</v>
      </c>
      <c r="J22" s="145">
        <f t="shared" si="1"/>
        <v>5.2545362667532771</v>
      </c>
      <c r="K22" s="176">
        <f t="shared" si="0"/>
        <v>1.6199941881777153</v>
      </c>
    </row>
    <row r="23" spans="1:11">
      <c r="A23" s="89">
        <v>16</v>
      </c>
      <c r="B23" s="90" t="s">
        <v>26</v>
      </c>
      <c r="C23" s="91"/>
      <c r="D23" s="94"/>
      <c r="E23" s="94">
        <v>1887672.3032800001</v>
      </c>
      <c r="F23" s="64"/>
      <c r="G23" s="190">
        <v>511772.26986</v>
      </c>
      <c r="H23" s="184"/>
      <c r="I23" s="93">
        <v>785012.60329</v>
      </c>
      <c r="J23" s="145">
        <f t="shared" si="1"/>
        <v>53.391000161995379</v>
      </c>
      <c r="K23" s="176">
        <f t="shared" si="0"/>
        <v>1.5524704661036699</v>
      </c>
    </row>
    <row r="24" spans="1:11">
      <c r="A24" s="89">
        <v>17</v>
      </c>
      <c r="B24" s="97" t="s">
        <v>96</v>
      </c>
      <c r="C24" s="91"/>
      <c r="D24" s="94"/>
      <c r="E24" s="94">
        <v>420354.52484999999</v>
      </c>
      <c r="F24" s="141"/>
      <c r="G24" s="67">
        <v>14763.974560000001</v>
      </c>
      <c r="H24" s="183"/>
      <c r="I24" s="194">
        <v>585786.82677000004</v>
      </c>
      <c r="J24" s="145">
        <f t="shared" si="1"/>
        <v>3867.6770261923293</v>
      </c>
      <c r="K24" s="176">
        <f t="shared" si="0"/>
        <v>1.1584740731316057</v>
      </c>
    </row>
    <row r="25" spans="1:11">
      <c r="A25" s="89">
        <v>18</v>
      </c>
      <c r="B25" s="90" t="s">
        <v>31</v>
      </c>
      <c r="C25" s="91" t="s">
        <v>18</v>
      </c>
      <c r="D25" s="94">
        <v>23013681.640138645</v>
      </c>
      <c r="E25" s="94">
        <v>1222233.42711</v>
      </c>
      <c r="F25" s="65">
        <v>8008763.3399429321</v>
      </c>
      <c r="G25" s="190">
        <v>299160.07996</v>
      </c>
      <c r="H25" s="183">
        <v>4896624.8798828125</v>
      </c>
      <c r="I25" s="93">
        <v>568229.96250999998</v>
      </c>
      <c r="J25" s="145">
        <f t="shared" si="1"/>
        <v>89.941773844283205</v>
      </c>
      <c r="K25" s="176">
        <f t="shared" si="0"/>
        <v>1.1237529576656775</v>
      </c>
    </row>
    <row r="26" spans="1:11">
      <c r="A26" s="89">
        <v>19</v>
      </c>
      <c r="B26" s="90" t="s">
        <v>24</v>
      </c>
      <c r="C26" s="91"/>
      <c r="D26" s="94"/>
      <c r="E26" s="94">
        <v>2296093.2985700001</v>
      </c>
      <c r="F26" s="65"/>
      <c r="G26" s="189">
        <v>681940.43837999995</v>
      </c>
      <c r="H26" s="183"/>
      <c r="I26" s="93">
        <v>557050.64448999998</v>
      </c>
      <c r="J26" s="145">
        <f t="shared" si="1"/>
        <v>-18.313885914536016</v>
      </c>
      <c r="K26" s="176">
        <f t="shared" si="0"/>
        <v>1.101644317645768</v>
      </c>
    </row>
    <row r="27" spans="1:11">
      <c r="A27" s="89">
        <v>20</v>
      </c>
      <c r="B27" s="97" t="s">
        <v>97</v>
      </c>
      <c r="C27" s="91"/>
      <c r="D27" s="94"/>
      <c r="E27" s="94">
        <v>358950.86710999999</v>
      </c>
      <c r="F27" s="64"/>
      <c r="G27" s="67">
        <v>20360.035059999998</v>
      </c>
      <c r="H27" s="183"/>
      <c r="I27" s="194">
        <v>544973.1298</v>
      </c>
      <c r="J27" s="145">
        <f t="shared" si="1"/>
        <v>2576.6807041048387</v>
      </c>
      <c r="K27" s="176">
        <f t="shared" si="0"/>
        <v>1.0777593700900514</v>
      </c>
    </row>
    <row r="28" spans="1:11">
      <c r="A28" s="89">
        <v>21</v>
      </c>
      <c r="B28" s="79" t="s">
        <v>36</v>
      </c>
      <c r="C28" s="89"/>
      <c r="D28" s="94"/>
      <c r="E28" s="94">
        <v>673615.77934000001</v>
      </c>
      <c r="F28" s="64"/>
      <c r="G28" s="190">
        <v>241672.35217000003</v>
      </c>
      <c r="H28" s="183"/>
      <c r="I28" s="93">
        <v>475176.80260000005</v>
      </c>
      <c r="J28" s="145">
        <f t="shared" si="1"/>
        <v>96.620258102898589</v>
      </c>
      <c r="K28" s="176">
        <f t="shared" si="0"/>
        <v>0.93972752682233396</v>
      </c>
    </row>
    <row r="29" spans="1:11">
      <c r="A29" s="89">
        <v>22</v>
      </c>
      <c r="B29" s="99" t="s">
        <v>90</v>
      </c>
      <c r="C29" s="91"/>
      <c r="D29" s="94">
        <v>788947.56999969506</v>
      </c>
      <c r="E29" s="94">
        <v>698476.48921999987</v>
      </c>
      <c r="F29" s="65">
        <v>434898</v>
      </c>
      <c r="G29" s="189">
        <v>341379.96617000003</v>
      </c>
      <c r="H29" s="183">
        <v>506975</v>
      </c>
      <c r="I29" s="93">
        <v>465223.88010000001</v>
      </c>
      <c r="J29" s="145">
        <f t="shared" si="1"/>
        <v>36.277440448373682</v>
      </c>
      <c r="K29" s="176">
        <f t="shared" si="0"/>
        <v>0.92004425273487234</v>
      </c>
    </row>
    <row r="30" spans="1:11">
      <c r="A30" s="89">
        <v>23</v>
      </c>
      <c r="B30" s="97" t="s">
        <v>86</v>
      </c>
      <c r="C30" s="91"/>
      <c r="D30" s="94"/>
      <c r="E30" s="67">
        <v>1008800.42</v>
      </c>
      <c r="F30" s="141"/>
      <c r="G30" s="67">
        <v>202627.1</v>
      </c>
      <c r="H30" s="183"/>
      <c r="I30" s="194">
        <v>460467.31358999998</v>
      </c>
      <c r="J30" s="145">
        <f t="shared" si="1"/>
        <v>127.24863238431578</v>
      </c>
      <c r="K30" s="176">
        <f t="shared" si="0"/>
        <v>0.91063748780411247</v>
      </c>
    </row>
    <row r="31" spans="1:11">
      <c r="A31" s="89">
        <v>24</v>
      </c>
      <c r="B31" s="90" t="s">
        <v>25</v>
      </c>
      <c r="C31" s="91"/>
      <c r="D31" s="94"/>
      <c r="E31" s="94">
        <v>1136557.6583699998</v>
      </c>
      <c r="F31" s="65"/>
      <c r="G31" s="190">
        <v>475499.59909999999</v>
      </c>
      <c r="H31" s="183"/>
      <c r="I31" s="93">
        <v>419631.10408000008</v>
      </c>
      <c r="J31" s="145">
        <f t="shared" si="1"/>
        <v>-11.749430520182301</v>
      </c>
      <c r="K31" s="176">
        <f t="shared" si="0"/>
        <v>0.82987826311625557</v>
      </c>
    </row>
    <row r="32" spans="1:11">
      <c r="A32" s="89">
        <v>26</v>
      </c>
      <c r="B32" s="90" t="s">
        <v>27</v>
      </c>
      <c r="C32" s="91"/>
      <c r="D32" s="94"/>
      <c r="E32" s="94">
        <v>1078962.6788900001</v>
      </c>
      <c r="F32" s="64"/>
      <c r="G32" s="190">
        <v>378116.92623999994</v>
      </c>
      <c r="H32" s="183"/>
      <c r="I32" s="93">
        <v>318821.27889000007</v>
      </c>
      <c r="J32" s="145">
        <f t="shared" si="1"/>
        <v>-15.681828353900102</v>
      </c>
      <c r="K32" s="176">
        <f t="shared" si="0"/>
        <v>0.63051295911395422</v>
      </c>
    </row>
    <row r="33" spans="1:11">
      <c r="A33" s="89">
        <v>27</v>
      </c>
      <c r="B33" s="90" t="s">
        <v>23</v>
      </c>
      <c r="C33" s="91" t="s">
        <v>18</v>
      </c>
      <c r="D33" s="67">
        <v>9815797</v>
      </c>
      <c r="E33" s="67">
        <v>1652330.24813</v>
      </c>
      <c r="F33" s="63">
        <v>2481066</v>
      </c>
      <c r="G33" s="67">
        <v>454662.94400000002</v>
      </c>
      <c r="H33" s="193">
        <v>2179179</v>
      </c>
      <c r="I33" s="194">
        <v>303090.01118999999</v>
      </c>
      <c r="J33" s="145">
        <f t="shared" si="1"/>
        <v>-33.337428266421483</v>
      </c>
      <c r="K33" s="176">
        <f t="shared" si="0"/>
        <v>0.5994022121064968</v>
      </c>
    </row>
    <row r="34" spans="1:11">
      <c r="A34" s="89">
        <v>28</v>
      </c>
      <c r="B34" s="90" t="s">
        <v>33</v>
      </c>
      <c r="C34" s="91" t="s">
        <v>18</v>
      </c>
      <c r="D34" s="94">
        <v>3383446</v>
      </c>
      <c r="E34" s="94">
        <v>498122.57451000001</v>
      </c>
      <c r="F34" s="63">
        <v>940635</v>
      </c>
      <c r="G34" s="67">
        <v>136980.96291</v>
      </c>
      <c r="H34" s="183">
        <v>1700765.7199707031</v>
      </c>
      <c r="I34" s="93">
        <v>243057.78969999999</v>
      </c>
      <c r="J34" s="145">
        <f t="shared" si="1"/>
        <v>77.439101417103615</v>
      </c>
      <c r="K34" s="176">
        <f t="shared" si="0"/>
        <v>0.48068023173672475</v>
      </c>
    </row>
    <row r="35" spans="1:11">
      <c r="A35" s="89">
        <v>29</v>
      </c>
      <c r="B35" s="90" t="s">
        <v>28</v>
      </c>
      <c r="C35" s="91"/>
      <c r="D35" s="94"/>
      <c r="E35" s="67">
        <v>548482.79494000005</v>
      </c>
      <c r="F35" s="65"/>
      <c r="G35" s="67">
        <v>156501.69936999999</v>
      </c>
      <c r="H35" s="183"/>
      <c r="I35" s="194">
        <v>215698.44657999999</v>
      </c>
      <c r="J35" s="145">
        <f t="shared" si="1"/>
        <v>37.824986852090063</v>
      </c>
      <c r="K35" s="176">
        <f t="shared" si="0"/>
        <v>0.42657336518734068</v>
      </c>
    </row>
    <row r="36" spans="1:11">
      <c r="A36" s="89">
        <v>30</v>
      </c>
      <c r="B36" s="90" t="s">
        <v>30</v>
      </c>
      <c r="C36" s="91"/>
      <c r="D36" s="94"/>
      <c r="E36" s="94">
        <v>771406.41490000009</v>
      </c>
      <c r="F36" s="65"/>
      <c r="G36" s="190">
        <v>237624.36576999997</v>
      </c>
      <c r="H36" s="183"/>
      <c r="I36" s="185">
        <v>213337.84647999998</v>
      </c>
      <c r="J36" s="145">
        <f t="shared" si="1"/>
        <v>-10.220550915013177</v>
      </c>
      <c r="K36" s="176">
        <f t="shared" si="0"/>
        <v>0.42190495359474667</v>
      </c>
    </row>
    <row r="37" spans="1:11">
      <c r="A37" s="89">
        <v>31</v>
      </c>
      <c r="B37" s="90" t="s">
        <v>29</v>
      </c>
      <c r="C37" s="91" t="s">
        <v>18</v>
      </c>
      <c r="D37" s="94">
        <v>44725.047472752623</v>
      </c>
      <c r="E37" s="94">
        <v>739232.76327</v>
      </c>
      <c r="F37" s="65">
        <v>15420.099990844699</v>
      </c>
      <c r="G37" s="189">
        <v>179030.51936999999</v>
      </c>
      <c r="H37" s="183">
        <v>11682.759986974301</v>
      </c>
      <c r="I37" s="93">
        <v>151257.87118000002</v>
      </c>
      <c r="J37" s="145">
        <f t="shared" si="1"/>
        <v>-15.512800994897759</v>
      </c>
      <c r="K37" s="176">
        <f t="shared" si="0"/>
        <v>0.29913325822861325</v>
      </c>
    </row>
    <row r="38" spans="1:11">
      <c r="A38" s="89">
        <v>32</v>
      </c>
      <c r="B38" s="95" t="s">
        <v>9</v>
      </c>
      <c r="C38" s="91"/>
      <c r="D38" s="94"/>
      <c r="E38" s="67">
        <v>8475992.3474300001</v>
      </c>
      <c r="F38" s="64"/>
      <c r="G38" s="67">
        <v>5322301.7270499999</v>
      </c>
      <c r="H38" s="183"/>
      <c r="I38" s="194">
        <v>144080.31935999999</v>
      </c>
      <c r="J38" s="145">
        <f t="shared" si="1"/>
        <v>-97.29289456424975</v>
      </c>
      <c r="K38" s="176">
        <f t="shared" si="0"/>
        <v>0.28493866164152859</v>
      </c>
    </row>
    <row r="39" spans="1:11">
      <c r="A39" s="89">
        <v>33</v>
      </c>
      <c r="B39" s="79" t="s">
        <v>32</v>
      </c>
      <c r="C39" s="91"/>
      <c r="D39" s="94"/>
      <c r="E39" s="67">
        <v>397478.62958000001</v>
      </c>
      <c r="F39" s="65"/>
      <c r="G39" s="67">
        <v>100276.06973</v>
      </c>
      <c r="H39" s="183"/>
      <c r="I39" s="194">
        <v>132671.37223000001</v>
      </c>
      <c r="J39" s="145">
        <f t="shared" si="1"/>
        <v>32.306115095282962</v>
      </c>
      <c r="K39" s="176">
        <f t="shared" si="0"/>
        <v>0.26237589845220943</v>
      </c>
    </row>
    <row r="40" spans="1:11">
      <c r="A40" s="89">
        <v>34</v>
      </c>
      <c r="B40" s="97" t="s">
        <v>19</v>
      </c>
      <c r="C40" s="89"/>
      <c r="D40" s="94"/>
      <c r="E40" s="67">
        <v>441836.81795</v>
      </c>
      <c r="F40" s="65"/>
      <c r="G40" s="67">
        <v>204226.79680000001</v>
      </c>
      <c r="H40" s="183"/>
      <c r="I40" s="194">
        <v>114980.56597</v>
      </c>
      <c r="J40" s="145">
        <f t="shared" si="1"/>
        <v>-43.699569414193547</v>
      </c>
      <c r="K40" s="176">
        <f t="shared" si="0"/>
        <v>0.22738989424653427</v>
      </c>
    </row>
    <row r="41" spans="1:11">
      <c r="A41" s="89">
        <v>35</v>
      </c>
      <c r="B41" s="90" t="s">
        <v>35</v>
      </c>
      <c r="C41" s="91" t="s">
        <v>18</v>
      </c>
      <c r="D41" s="94">
        <v>3349959.2519226102</v>
      </c>
      <c r="E41" s="94">
        <v>457706.66431000002</v>
      </c>
      <c r="F41" s="65">
        <v>1176121.75</v>
      </c>
      <c r="G41" s="190">
        <v>143059.39299000002</v>
      </c>
      <c r="H41" s="183">
        <v>518103.90087890602</v>
      </c>
      <c r="I41" s="142">
        <v>86595.920559999999</v>
      </c>
      <c r="J41" s="145">
        <f t="shared" si="1"/>
        <v>-39.468553060299136</v>
      </c>
      <c r="K41" s="176">
        <f t="shared" si="0"/>
        <v>0.17125535130395292</v>
      </c>
    </row>
    <row r="42" spans="1:11">
      <c r="A42" s="89">
        <v>36</v>
      </c>
      <c r="B42" s="97" t="s">
        <v>87</v>
      </c>
      <c r="C42" s="91"/>
      <c r="D42" s="94"/>
      <c r="E42" s="94">
        <v>43865.523999999998</v>
      </c>
      <c r="F42" s="141"/>
      <c r="G42" s="67">
        <v>204345.46883999999</v>
      </c>
      <c r="H42" s="183"/>
      <c r="I42" s="194">
        <v>79866.788149999993</v>
      </c>
      <c r="J42" s="145">
        <f t="shared" si="1"/>
        <v>-60.915801753091614</v>
      </c>
      <c r="K42" s="176">
        <f>I41/I$47*100</f>
        <v>0.17125535130395292</v>
      </c>
    </row>
    <row r="43" spans="1:11">
      <c r="A43" s="89">
        <v>37</v>
      </c>
      <c r="B43" s="97" t="s">
        <v>88</v>
      </c>
      <c r="C43" s="91"/>
      <c r="D43" s="94"/>
      <c r="E43" s="67">
        <v>427565.30391999998</v>
      </c>
      <c r="F43" s="141"/>
      <c r="G43" s="67">
        <v>81868</v>
      </c>
      <c r="H43" s="183"/>
      <c r="I43" s="194">
        <v>70847.764129999996</v>
      </c>
      <c r="J43" s="145">
        <f t="shared" si="1"/>
        <v>-13.460980932720972</v>
      </c>
      <c r="K43" s="176">
        <f>I43/I$47*100</f>
        <v>0.14011120450848571</v>
      </c>
    </row>
    <row r="44" spans="1:11">
      <c r="A44" s="89">
        <v>38</v>
      </c>
      <c r="B44" s="90" t="s">
        <v>37</v>
      </c>
      <c r="C44" s="91"/>
      <c r="D44" s="94"/>
      <c r="E44" s="67">
        <v>215244.29784000001</v>
      </c>
      <c r="F44" s="65"/>
      <c r="G44" s="67">
        <v>77607.976009999998</v>
      </c>
      <c r="H44" s="183"/>
      <c r="I44" s="194">
        <v>61945.931069999999</v>
      </c>
      <c r="J44" s="145">
        <f t="shared" si="1"/>
        <v>-20.180973329315918</v>
      </c>
      <c r="K44" s="176">
        <f>I44/I$47*100</f>
        <v>0.12250660445249156</v>
      </c>
    </row>
    <row r="45" spans="1:11">
      <c r="A45" s="89">
        <v>39</v>
      </c>
      <c r="B45" s="97" t="s">
        <v>34</v>
      </c>
      <c r="C45" s="91"/>
      <c r="D45" s="94"/>
      <c r="E45" s="67">
        <v>188730.52700999999</v>
      </c>
      <c r="F45" s="65"/>
      <c r="G45" s="67">
        <v>98693.83713</v>
      </c>
      <c r="H45" s="183"/>
      <c r="I45" s="194">
        <v>14741.2595</v>
      </c>
      <c r="J45" s="145">
        <f t="shared" si="1"/>
        <v>-85.063647408315134</v>
      </c>
      <c r="K45" s="176">
        <f>I45/I$47*100</f>
        <v>2.915286953484213E-2</v>
      </c>
    </row>
    <row r="46" spans="1:11">
      <c r="A46" s="100">
        <v>40</v>
      </c>
      <c r="B46" s="101" t="s">
        <v>38</v>
      </c>
      <c r="C46" s="102"/>
      <c r="D46" s="98"/>
      <c r="E46" s="98">
        <f>E47-SUM(E8:E45)</f>
        <v>23918077.617210016</v>
      </c>
      <c r="F46" s="164"/>
      <c r="G46" s="191">
        <f>G47-SUM(G10:G45)</f>
        <v>12650622.052319996</v>
      </c>
      <c r="H46" s="186"/>
      <c r="I46" s="187">
        <f>I47-SUM(I8:I45)</f>
        <v>8186687.6738501266</v>
      </c>
      <c r="J46" s="192">
        <f t="shared" si="1"/>
        <v>-35.286283631018989</v>
      </c>
      <c r="K46" s="177">
        <f>I46/I$47*100</f>
        <v>16.190301627771557</v>
      </c>
    </row>
    <row r="47" spans="1:11" s="33" customFormat="1">
      <c r="A47" s="103"/>
      <c r="B47" s="104" t="s">
        <v>39</v>
      </c>
      <c r="C47" s="103"/>
      <c r="D47" s="131"/>
      <c r="E47" s="146">
        <v>157140695.38870999</v>
      </c>
      <c r="F47" s="170"/>
      <c r="G47" s="171">
        <v>54774316.279799998</v>
      </c>
      <c r="H47" s="181"/>
      <c r="I47" s="195">
        <v>50565380.819140099</v>
      </c>
      <c r="J47" s="180">
        <f t="shared" si="1"/>
        <v>-7.6841405726721774</v>
      </c>
      <c r="K47" s="178">
        <f>I47/I$47*100</f>
        <v>100</v>
      </c>
    </row>
    <row r="48" spans="1:11">
      <c r="E48" s="34"/>
    </row>
    <row r="49" spans="6:12">
      <c r="F49" s="32"/>
      <c r="G49" s="31"/>
    </row>
    <row r="50" spans="6:12">
      <c r="F50" s="29"/>
      <c r="H50" s="30"/>
    </row>
    <row r="53" spans="6:12">
      <c r="F53" s="34"/>
      <c r="G53" s="169" t="s">
        <v>40</v>
      </c>
    </row>
    <row r="55" spans="6:12">
      <c r="L55" s="33"/>
    </row>
  </sheetData>
  <sortState ref="B8:I45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46 F35:G35 F24 F17:F18 F16:G16 F30 F34 F36:F38 F12:G13 F20 F22 F26 F28 F32">
    <cfRule type="cellIs" dxfId="22" priority="154" operator="greaterThanOrEqual">
      <formula>0</formula>
    </cfRule>
  </conditionalFormatting>
  <conditionalFormatting sqref="F22">
    <cfRule type="expression" dxfId="21" priority="120">
      <formula>$A23="Total"</formula>
    </cfRule>
  </conditionalFormatting>
  <conditionalFormatting sqref="F16:G16">
    <cfRule type="expression" dxfId="20" priority="103">
      <formula>$A19="Total"</formula>
    </cfRule>
  </conditionalFormatting>
  <conditionalFormatting sqref="F26 F28">
    <cfRule type="expression" dxfId="19" priority="71">
      <formula>$A30="Total"</formula>
    </cfRule>
  </conditionalFormatting>
  <conditionalFormatting sqref="F12:G12">
    <cfRule type="expression" dxfId="18" priority="180">
      <formula>$A20="Total"</formula>
    </cfRule>
  </conditionalFormatting>
  <conditionalFormatting sqref="F13:G13">
    <cfRule type="expression" dxfId="17" priority="57">
      <formula>$A18="Total"</formula>
    </cfRule>
  </conditionalFormatting>
  <conditionalFormatting sqref="F35:G35">
    <cfRule type="expression" dxfId="16" priority="54">
      <formula>$A32="Total"</formula>
    </cfRule>
  </conditionalFormatting>
  <conditionalFormatting sqref="F17">
    <cfRule type="expression" dxfId="15" priority="42">
      <formula>$A10="Total"</formula>
    </cfRule>
  </conditionalFormatting>
  <conditionalFormatting sqref="F18">
    <cfRule type="expression" dxfId="14" priority="41">
      <formula>$A16="Total"</formula>
    </cfRule>
  </conditionalFormatting>
  <conditionalFormatting sqref="F46">
    <cfRule type="expression" dxfId="13" priority="40">
      <formula>$A40="Total"</formula>
    </cfRule>
  </conditionalFormatting>
  <conditionalFormatting sqref="F35:G35">
    <cfRule type="expression" dxfId="12" priority="39">
      <formula>$A32="Total"</formula>
    </cfRule>
  </conditionalFormatting>
  <conditionalFormatting sqref="F32">
    <cfRule type="expression" dxfId="11" priority="38">
      <formula>$A24="Total"</formula>
    </cfRule>
  </conditionalFormatting>
  <conditionalFormatting sqref="F32">
    <cfRule type="expression" dxfId="10" priority="37">
      <formula>$A24="Total"</formula>
    </cfRule>
  </conditionalFormatting>
  <conditionalFormatting sqref="F17">
    <cfRule type="expression" dxfId="9" priority="36">
      <formula>$A10="Total"</formula>
    </cfRule>
  </conditionalFormatting>
  <conditionalFormatting sqref="G35">
    <cfRule type="expression" dxfId="8" priority="35">
      <formula>$A32="Total"</formula>
    </cfRule>
  </conditionalFormatting>
  <conditionalFormatting sqref="F12:G12">
    <cfRule type="expression" dxfId="7" priority="34">
      <formula>$A20="Total"</formula>
    </cfRule>
  </conditionalFormatting>
  <conditionalFormatting sqref="F36">
    <cfRule type="expression" dxfId="6" priority="33">
      <formula>$A34="Total"</formula>
    </cfRule>
  </conditionalFormatting>
  <conditionalFormatting sqref="F20">
    <cfRule type="expression" dxfId="5" priority="32">
      <formula>$A21="Total"</formula>
    </cfRule>
  </conditionalFormatting>
  <conditionalFormatting sqref="F24">
    <cfRule type="expression" dxfId="4" priority="31">
      <formula>$A22="Total"</formula>
    </cfRule>
  </conditionalFormatting>
  <conditionalFormatting sqref="F30">
    <cfRule type="expression" dxfId="3" priority="30">
      <formula>$A29="Total"</formula>
    </cfRule>
  </conditionalFormatting>
  <conditionalFormatting sqref="F34">
    <cfRule type="expression" dxfId="2" priority="29">
      <formula>$A27="Total"</formula>
    </cfRule>
  </conditionalFormatting>
  <conditionalFormatting sqref="F37">
    <cfRule type="expression" dxfId="1" priority="195">
      <formula>$A39="Total"</formula>
    </cfRule>
  </conditionalFormatting>
  <conditionalFormatting sqref="F38">
    <cfRule type="expression" dxfId="0" priority="222">
      <formula>$A33="Total"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C9" sqref="C9"/>
    </sheetView>
  </sheetViews>
  <sheetFormatPr defaultRowHeight="18.75"/>
  <cols>
    <col min="1" max="1" width="3.85546875" style="4" bestFit="1" customWidth="1"/>
    <col min="2" max="2" width="41.7109375" style="140" bestFit="1" customWidth="1"/>
    <col min="3" max="3" width="13.5703125" style="5" bestFit="1" customWidth="1"/>
    <col min="4" max="5" width="17.42578125" style="2" bestFit="1" customWidth="1"/>
    <col min="6" max="6" width="10.28515625" style="1" bestFit="1" customWidth="1"/>
    <col min="7" max="7" width="11" style="1" bestFit="1" customWidth="1"/>
    <col min="8" max="16384" width="9.140625" style="1"/>
  </cols>
  <sheetData>
    <row r="1" spans="1:7" ht="15">
      <c r="A1" s="227" t="s">
        <v>99</v>
      </c>
      <c r="B1" s="227"/>
      <c r="C1" s="227"/>
      <c r="D1" s="227"/>
      <c r="E1" s="227"/>
      <c r="F1" s="227"/>
      <c r="G1" s="227"/>
    </row>
    <row r="2" spans="1:7" ht="15" customHeight="1">
      <c r="A2" s="228" t="s">
        <v>110</v>
      </c>
      <c r="B2" s="228"/>
      <c r="C2" s="228"/>
      <c r="D2" s="228"/>
      <c r="E2" s="228"/>
      <c r="F2" s="228"/>
      <c r="G2" s="228"/>
    </row>
    <row r="3" spans="1:7" ht="15" customHeight="1">
      <c r="A3" s="62"/>
      <c r="B3" s="138"/>
      <c r="C3" s="62" t="s">
        <v>100</v>
      </c>
      <c r="D3" s="62"/>
      <c r="E3" s="62"/>
      <c r="F3" s="62"/>
      <c r="G3" s="62"/>
    </row>
    <row r="4" spans="1:7">
      <c r="A4" s="3"/>
      <c r="B4" s="139"/>
      <c r="E4" s="28" t="s">
        <v>0</v>
      </c>
    </row>
    <row r="5" spans="1:7" ht="38.25">
      <c r="A5" s="105" t="s">
        <v>3</v>
      </c>
      <c r="B5" s="106" t="s">
        <v>4</v>
      </c>
      <c r="C5" s="107" t="s">
        <v>82</v>
      </c>
      <c r="D5" s="107" t="s">
        <v>82</v>
      </c>
      <c r="E5" s="107" t="s">
        <v>91</v>
      </c>
      <c r="F5" s="108" t="s">
        <v>93</v>
      </c>
      <c r="G5" s="109" t="s">
        <v>109</v>
      </c>
    </row>
    <row r="6" spans="1:7" ht="15">
      <c r="A6" s="55"/>
      <c r="B6" s="110"/>
      <c r="C6" s="111" t="s">
        <v>71</v>
      </c>
      <c r="D6" s="112" t="s">
        <v>108</v>
      </c>
      <c r="E6" s="201" t="s">
        <v>108</v>
      </c>
      <c r="F6" s="113"/>
      <c r="G6" s="114" t="s">
        <v>91</v>
      </c>
    </row>
    <row r="7" spans="1:7" ht="15">
      <c r="A7" s="115">
        <v>1</v>
      </c>
      <c r="B7" s="116" t="s">
        <v>41</v>
      </c>
      <c r="C7" s="117">
        <v>309701875.94150275</v>
      </c>
      <c r="D7" s="118">
        <v>98279966.064606771</v>
      </c>
      <c r="E7" s="119">
        <v>88984422.089578927</v>
      </c>
      <c r="F7" s="198">
        <f>E7/D7*100-100</f>
        <v>-9.4582287186761818</v>
      </c>
      <c r="G7" s="120">
        <f>E7/E$34*100</f>
        <v>17.36269638475509</v>
      </c>
    </row>
    <row r="8" spans="1:7" ht="15">
      <c r="A8" s="121">
        <v>2</v>
      </c>
      <c r="B8" s="122" t="s">
        <v>42</v>
      </c>
      <c r="C8" s="123">
        <v>167293495.77317399</v>
      </c>
      <c r="D8" s="64">
        <v>52412829.477305971</v>
      </c>
      <c r="E8" s="124">
        <v>48432057.600808717</v>
      </c>
      <c r="F8" s="199">
        <f t="shared" ref="F8:F34" si="0">E8/D8*100-100</f>
        <v>-7.5950333462170221</v>
      </c>
      <c r="G8" s="125">
        <f t="shared" ref="G8:G34" si="1">E8/E$34*100</f>
        <v>9.4500935294638726</v>
      </c>
    </row>
    <row r="9" spans="1:7" ht="15">
      <c r="A9" s="121">
        <v>3</v>
      </c>
      <c r="B9" s="122" t="s">
        <v>43</v>
      </c>
      <c r="C9" s="126">
        <v>100977196.97813401</v>
      </c>
      <c r="D9" s="63">
        <v>33209885.239645999</v>
      </c>
      <c r="E9" s="126">
        <v>32092749.880052701</v>
      </c>
      <c r="F9" s="199">
        <f t="shared" si="0"/>
        <v>-3.3638639565657371</v>
      </c>
      <c r="G9" s="125">
        <f t="shared" si="1"/>
        <v>6.2619575340760321</v>
      </c>
    </row>
    <row r="10" spans="1:7" ht="15">
      <c r="A10" s="121">
        <v>4</v>
      </c>
      <c r="B10" s="122" t="s">
        <v>44</v>
      </c>
      <c r="C10" s="126">
        <v>51968515.173382998</v>
      </c>
      <c r="D10" s="63">
        <v>19367090.473926101</v>
      </c>
      <c r="E10" s="126">
        <v>23816892.987073001</v>
      </c>
      <c r="F10" s="199">
        <f t="shared" si="0"/>
        <v>22.97610226552959</v>
      </c>
      <c r="G10" s="125">
        <f t="shared" si="1"/>
        <v>4.6471671338884812</v>
      </c>
    </row>
    <row r="11" spans="1:7" ht="15">
      <c r="A11" s="121">
        <v>5</v>
      </c>
      <c r="B11" s="122" t="s">
        <v>46</v>
      </c>
      <c r="C11" s="123">
        <v>65167320.601329669</v>
      </c>
      <c r="D11" s="64">
        <v>20874588.256594561</v>
      </c>
      <c r="E11" s="124">
        <v>21981299.336919848</v>
      </c>
      <c r="F11" s="199">
        <f t="shared" si="0"/>
        <v>5.3017145378935169</v>
      </c>
      <c r="G11" s="125">
        <f t="shared" si="1"/>
        <v>4.2890049467889257</v>
      </c>
    </row>
    <row r="12" spans="1:7" ht="15">
      <c r="A12" s="121">
        <v>6</v>
      </c>
      <c r="B12" s="122" t="s">
        <v>49</v>
      </c>
      <c r="C12" s="123">
        <v>25927194.582314253</v>
      </c>
      <c r="D12" s="64">
        <v>10327549.88484266</v>
      </c>
      <c r="E12" s="124">
        <v>15490889.057583271</v>
      </c>
      <c r="F12" s="199">
        <f t="shared" si="0"/>
        <v>49.995780512458623</v>
      </c>
      <c r="G12" s="125">
        <f t="shared" si="1"/>
        <v>3.0225920124084498</v>
      </c>
    </row>
    <row r="13" spans="1:7" ht="15">
      <c r="A13" s="121">
        <v>7</v>
      </c>
      <c r="B13" s="122" t="s">
        <v>51</v>
      </c>
      <c r="C13" s="126">
        <v>40696587.884452097</v>
      </c>
      <c r="D13" s="63">
        <v>12501485.3731075</v>
      </c>
      <c r="E13" s="126">
        <v>14314869.934793999</v>
      </c>
      <c r="F13" s="199">
        <f t="shared" si="0"/>
        <v>14.505352824611961</v>
      </c>
      <c r="G13" s="125">
        <f t="shared" si="1"/>
        <v>2.7931264217784308</v>
      </c>
    </row>
    <row r="14" spans="1:7" ht="15">
      <c r="A14" s="121">
        <v>8</v>
      </c>
      <c r="B14" s="122" t="s">
        <v>48</v>
      </c>
      <c r="C14" s="123">
        <v>36310545.544792324</v>
      </c>
      <c r="D14" s="64">
        <v>14160687.319644039</v>
      </c>
      <c r="E14" s="124">
        <v>14242238.14318515</v>
      </c>
      <c r="F14" s="199">
        <f t="shared" si="0"/>
        <v>0.5758959413501259</v>
      </c>
      <c r="G14" s="125">
        <f t="shared" si="1"/>
        <v>2.7789544609343659</v>
      </c>
    </row>
    <row r="15" spans="1:7" ht="15">
      <c r="A15" s="121">
        <v>9</v>
      </c>
      <c r="B15" s="122" t="s">
        <v>45</v>
      </c>
      <c r="C15" s="126">
        <v>56625347.193611801</v>
      </c>
      <c r="D15" s="63">
        <v>11837919.103380701</v>
      </c>
      <c r="E15" s="126">
        <v>13164170.293608399</v>
      </c>
      <c r="F15" s="199">
        <f t="shared" si="0"/>
        <v>11.203414879300411</v>
      </c>
      <c r="G15" s="125">
        <f t="shared" si="1"/>
        <v>2.5686011843178846</v>
      </c>
    </row>
    <row r="16" spans="1:7" ht="15">
      <c r="A16" s="121">
        <v>10</v>
      </c>
      <c r="B16" s="122" t="s">
        <v>47</v>
      </c>
      <c r="C16" s="126">
        <v>44644558.386260897</v>
      </c>
      <c r="D16" s="63">
        <v>16258961.930209899</v>
      </c>
      <c r="E16" s="126">
        <v>12870566.8631559</v>
      </c>
      <c r="F16" s="199">
        <f t="shared" si="0"/>
        <v>-20.840168527353555</v>
      </c>
      <c r="G16" s="125">
        <f t="shared" si="1"/>
        <v>2.511313098372487</v>
      </c>
    </row>
    <row r="17" spans="1:7" ht="15">
      <c r="A17" s="121">
        <v>11</v>
      </c>
      <c r="B17" s="122" t="s">
        <v>55</v>
      </c>
      <c r="C17" s="123">
        <v>43899890.685761705</v>
      </c>
      <c r="D17" s="64">
        <v>19787050.903000001</v>
      </c>
      <c r="E17" s="124">
        <v>8907395.4079609327</v>
      </c>
      <c r="F17" s="199">
        <f t="shared" si="0"/>
        <v>-54.983714088437289</v>
      </c>
      <c r="G17" s="125">
        <f t="shared" si="1"/>
        <v>1.7380165922940731</v>
      </c>
    </row>
    <row r="18" spans="1:7" ht="15">
      <c r="A18" s="121">
        <v>12</v>
      </c>
      <c r="B18" s="122" t="s">
        <v>52</v>
      </c>
      <c r="C18" s="123">
        <v>25422397.600855205</v>
      </c>
      <c r="D18" s="64">
        <v>8831741.9573516138</v>
      </c>
      <c r="E18" s="124">
        <v>8090457.8683886873</v>
      </c>
      <c r="F18" s="199">
        <f t="shared" si="0"/>
        <v>-8.393407467548073</v>
      </c>
      <c r="G18" s="125">
        <f t="shared" si="1"/>
        <v>1.5786152259445476</v>
      </c>
    </row>
    <row r="19" spans="1:7" ht="15">
      <c r="A19" s="121">
        <v>13</v>
      </c>
      <c r="B19" s="127" t="s">
        <v>57</v>
      </c>
      <c r="C19" s="123">
        <v>21779478.14011256</v>
      </c>
      <c r="D19" s="64">
        <v>7301425.7950031497</v>
      </c>
      <c r="E19" s="124">
        <v>8075539.0271205995</v>
      </c>
      <c r="F19" s="199">
        <f t="shared" si="0"/>
        <v>10.602220084839132</v>
      </c>
      <c r="G19" s="125">
        <f t="shared" si="1"/>
        <v>1.5757042522564859</v>
      </c>
    </row>
    <row r="20" spans="1:7" ht="15">
      <c r="A20" s="121">
        <v>14</v>
      </c>
      <c r="B20" s="122" t="s">
        <v>53</v>
      </c>
      <c r="C20" s="126">
        <v>35583768.979909897</v>
      </c>
      <c r="D20" s="63">
        <v>18295603.127999999</v>
      </c>
      <c r="E20" s="126">
        <v>5765871.2480399804</v>
      </c>
      <c r="F20" s="199">
        <f t="shared" si="0"/>
        <v>-68.484934835431787</v>
      </c>
      <c r="G20" s="125">
        <f t="shared" si="1"/>
        <v>1.1250404230588495</v>
      </c>
    </row>
    <row r="21" spans="1:7" ht="15">
      <c r="A21" s="121">
        <v>15</v>
      </c>
      <c r="B21" s="122" t="s">
        <v>56</v>
      </c>
      <c r="C21" s="123">
        <v>19237325.52752123</v>
      </c>
      <c r="D21" s="64">
        <v>6517542.8168117702</v>
      </c>
      <c r="E21" s="124">
        <v>5612202.8646865804</v>
      </c>
      <c r="F21" s="199">
        <f t="shared" si="0"/>
        <v>-13.890817100424684</v>
      </c>
      <c r="G21" s="125">
        <f t="shared" si="1"/>
        <v>1.0950565514839425</v>
      </c>
    </row>
    <row r="22" spans="1:7" ht="15">
      <c r="A22" s="121">
        <v>16</v>
      </c>
      <c r="B22" s="123" t="s">
        <v>65</v>
      </c>
      <c r="C22" s="126">
        <v>18043384.461399902</v>
      </c>
      <c r="D22" s="63">
        <v>4913220.2220000001</v>
      </c>
      <c r="E22" s="126">
        <v>5434578.05415997</v>
      </c>
      <c r="F22" s="199">
        <f t="shared" si="0"/>
        <v>10.611326352225745</v>
      </c>
      <c r="G22" s="125">
        <f t="shared" si="1"/>
        <v>1.0603982867770196</v>
      </c>
    </row>
    <row r="23" spans="1:7" ht="15">
      <c r="A23" s="121">
        <v>17</v>
      </c>
      <c r="B23" s="127" t="s">
        <v>58</v>
      </c>
      <c r="C23" s="126">
        <v>15012155.524082899</v>
      </c>
      <c r="D23" s="63">
        <v>4647074.79499014</v>
      </c>
      <c r="E23" s="126">
        <v>4907873.3007658897</v>
      </c>
      <c r="F23" s="199">
        <f t="shared" si="0"/>
        <v>5.6121004563323993</v>
      </c>
      <c r="G23" s="125">
        <f t="shared" si="1"/>
        <v>0.95762732414287899</v>
      </c>
    </row>
    <row r="24" spans="1:7" ht="15">
      <c r="A24" s="121">
        <v>18</v>
      </c>
      <c r="B24" s="127" t="s">
        <v>59</v>
      </c>
      <c r="C24" s="126">
        <v>13589817.127872501</v>
      </c>
      <c r="D24" s="63">
        <v>4235655.9580824403</v>
      </c>
      <c r="E24" s="126">
        <v>4852301.9758285498</v>
      </c>
      <c r="F24" s="199">
        <f>E27/D24*100-100</f>
        <v>-22.027586179808907</v>
      </c>
      <c r="G24" s="125">
        <f>E27/E$34*100</f>
        <v>0.64441381600278191</v>
      </c>
    </row>
    <row r="25" spans="1:7" ht="15">
      <c r="A25" s="121">
        <v>19</v>
      </c>
      <c r="B25" s="122" t="s">
        <v>54</v>
      </c>
      <c r="C25" s="126">
        <v>25915487.19675</v>
      </c>
      <c r="D25" s="63">
        <v>12873760.58175</v>
      </c>
      <c r="E25" s="126">
        <v>4525958.4835000001</v>
      </c>
      <c r="F25" s="199">
        <f t="shared" si="0"/>
        <v>-64.843540045974947</v>
      </c>
      <c r="G25" s="125">
        <f t="shared" si="1"/>
        <v>0.88310786487896997</v>
      </c>
    </row>
    <row r="26" spans="1:7" ht="15">
      <c r="A26" s="121">
        <v>20</v>
      </c>
      <c r="B26" s="122" t="s">
        <v>50</v>
      </c>
      <c r="C26" s="126">
        <v>6123690.1516296798</v>
      </c>
      <c r="D26" s="63">
        <v>2315640.2195287598</v>
      </c>
      <c r="E26" s="126">
        <v>4132694.5689673899</v>
      </c>
      <c r="F26" s="199">
        <f t="shared" si="0"/>
        <v>78.468767907667711</v>
      </c>
      <c r="G26" s="125">
        <f t="shared" si="1"/>
        <v>0.80637396262092909</v>
      </c>
    </row>
    <row r="27" spans="1:7" ht="15">
      <c r="A27" s="121">
        <v>21</v>
      </c>
      <c r="B27" s="127" t="s">
        <v>61</v>
      </c>
      <c r="C27" s="126">
        <v>10278834.005137499</v>
      </c>
      <c r="D27" s="63">
        <v>2941883.2051459202</v>
      </c>
      <c r="E27" s="126">
        <v>3302643.1916356198</v>
      </c>
      <c r="F27" s="199">
        <f t="shared" si="0"/>
        <v>12.262892893186958</v>
      </c>
      <c r="G27" s="125">
        <f t="shared" si="1"/>
        <v>0.64441381600278191</v>
      </c>
    </row>
    <row r="28" spans="1:7" ht="15">
      <c r="A28" s="121">
        <v>22</v>
      </c>
      <c r="B28" s="127" t="s">
        <v>62</v>
      </c>
      <c r="C28" s="126">
        <v>9365481.6260078102</v>
      </c>
      <c r="D28" s="63">
        <v>2200512.2578750001</v>
      </c>
      <c r="E28" s="126">
        <v>3183748.9321884499</v>
      </c>
      <c r="F28" s="199">
        <f t="shared" si="0"/>
        <v>44.682172107641236</v>
      </c>
      <c r="G28" s="125">
        <f t="shared" si="1"/>
        <v>0.6212150933477828</v>
      </c>
    </row>
    <row r="29" spans="1:7" ht="15">
      <c r="A29" s="121">
        <v>23</v>
      </c>
      <c r="B29" s="127" t="s">
        <v>36</v>
      </c>
      <c r="C29" s="126">
        <v>7558173.6081976499</v>
      </c>
      <c r="D29" s="63">
        <v>2932062.7471443098</v>
      </c>
      <c r="E29" s="126">
        <v>3177625.07859516</v>
      </c>
      <c r="F29" s="199">
        <f t="shared" si="0"/>
        <v>8.375070816271446</v>
      </c>
      <c r="G29" s="125">
        <f t="shared" si="1"/>
        <v>0.62002020318444684</v>
      </c>
    </row>
    <row r="30" spans="1:7" ht="15">
      <c r="A30" s="121">
        <v>24</v>
      </c>
      <c r="B30" s="122" t="s">
        <v>64</v>
      </c>
      <c r="C30" s="126">
        <v>4851707.71937076</v>
      </c>
      <c r="D30" s="63">
        <v>1465325.13026853</v>
      </c>
      <c r="E30" s="126">
        <v>2079862.1937564099</v>
      </c>
      <c r="F30" s="199">
        <f t="shared" si="0"/>
        <v>41.938614904888851</v>
      </c>
      <c r="G30" s="125">
        <f t="shared" si="1"/>
        <v>0.40582401890490383</v>
      </c>
    </row>
    <row r="31" spans="1:7" ht="15">
      <c r="A31" s="121">
        <v>25</v>
      </c>
      <c r="B31" s="122" t="s">
        <v>60</v>
      </c>
      <c r="C31" s="123">
        <v>2730402.67833038</v>
      </c>
      <c r="D31" s="64">
        <v>715757.80711230496</v>
      </c>
      <c r="E31" s="124">
        <v>1262377.118595215</v>
      </c>
      <c r="F31" s="199">
        <f t="shared" si="0"/>
        <v>76.369311805095464</v>
      </c>
      <c r="G31" s="125">
        <f t="shared" si="1"/>
        <v>0.24631581706701408</v>
      </c>
    </row>
    <row r="32" spans="1:7" ht="15">
      <c r="A32" s="121">
        <v>26</v>
      </c>
      <c r="B32" s="127" t="s">
        <v>63</v>
      </c>
      <c r="C32" s="126">
        <v>5557554.6423917999</v>
      </c>
      <c r="D32" s="63">
        <v>1406515.5221848299</v>
      </c>
      <c r="E32" s="126">
        <v>1109361.20228568</v>
      </c>
      <c r="F32" s="199">
        <f t="shared" si="0"/>
        <v>-21.126984751477266</v>
      </c>
      <c r="G32" s="125">
        <f t="shared" si="1"/>
        <v>0.21645925527192783</v>
      </c>
    </row>
    <row r="33" spans="1:7" ht="15">
      <c r="A33" s="128">
        <v>27</v>
      </c>
      <c r="B33" s="129" t="s">
        <v>38</v>
      </c>
      <c r="C33" s="130">
        <f>C34-SUM(C7:C32)</f>
        <v>447469581.84330392</v>
      </c>
      <c r="D33" s="196">
        <f>D34-SUM(D7:D32)</f>
        <v>142079644.96878016</v>
      </c>
      <c r="E33" s="124">
        <f>E34-SUM(E7:E32)</f>
        <v>152692826.93758488</v>
      </c>
      <c r="F33" s="199">
        <f t="shared" si="0"/>
        <v>7.4698821010826748</v>
      </c>
      <c r="G33" s="125">
        <f t="shared" si="1"/>
        <v>29.793520393697321</v>
      </c>
    </row>
    <row r="34" spans="1:7" s="151" customFormat="1" ht="15">
      <c r="A34" s="148"/>
      <c r="B34" s="148" t="s">
        <v>39</v>
      </c>
      <c r="C34" s="149">
        <v>1611731769.57759</v>
      </c>
      <c r="D34" s="197">
        <v>532691381.13829303</v>
      </c>
      <c r="E34" s="231">
        <v>512503473.64082003</v>
      </c>
      <c r="F34" s="200">
        <f t="shared" si="0"/>
        <v>-3.7897942809463245</v>
      </c>
      <c r="G34" s="150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28" workbookViewId="0">
      <selection activeCell="D27" sqref="D27"/>
    </sheetView>
  </sheetViews>
  <sheetFormatPr defaultRowHeight="15"/>
  <cols>
    <col min="1" max="1" width="7.85546875" style="58" bestFit="1" customWidth="1"/>
    <col min="2" max="2" width="20" style="59" bestFit="1" customWidth="1"/>
    <col min="3" max="3" width="15.28515625" style="70" bestFit="1" customWidth="1"/>
    <col min="4" max="4" width="15.5703125" style="70" customWidth="1"/>
    <col min="5" max="5" width="11.85546875" style="135" bestFit="1" customWidth="1"/>
    <col min="6" max="16384" width="9.140625" style="59"/>
  </cols>
  <sheetData>
    <row r="1" spans="1:8">
      <c r="A1" s="229" t="s">
        <v>66</v>
      </c>
      <c r="B1" s="229"/>
      <c r="C1" s="229"/>
      <c r="D1" s="229"/>
      <c r="E1" s="229"/>
    </row>
    <row r="2" spans="1:8">
      <c r="A2" s="230" t="s">
        <v>113</v>
      </c>
      <c r="B2" s="230"/>
      <c r="C2" s="230"/>
      <c r="D2" s="230"/>
      <c r="E2" s="230"/>
    </row>
    <row r="3" spans="1:8">
      <c r="A3" s="60" t="s">
        <v>67</v>
      </c>
      <c r="B3" s="61"/>
      <c r="C3" s="71"/>
      <c r="D3" s="72" t="s">
        <v>68</v>
      </c>
    </row>
    <row r="4" spans="1:8" ht="45">
      <c r="A4" s="133" t="s">
        <v>3</v>
      </c>
      <c r="B4" s="232" t="s">
        <v>69</v>
      </c>
      <c r="C4" s="233" t="s">
        <v>111</v>
      </c>
      <c r="D4" s="233" t="s">
        <v>112</v>
      </c>
      <c r="E4" s="234" t="s">
        <v>1</v>
      </c>
    </row>
    <row r="5" spans="1:8">
      <c r="A5" s="152"/>
      <c r="B5" s="153"/>
      <c r="C5" s="154" t="s">
        <v>83</v>
      </c>
      <c r="D5" s="154" t="s">
        <v>95</v>
      </c>
      <c r="E5" s="155" t="s">
        <v>8</v>
      </c>
    </row>
    <row r="6" spans="1:8">
      <c r="A6" s="206">
        <v>1</v>
      </c>
      <c r="B6" s="208" t="s">
        <v>102</v>
      </c>
      <c r="C6" s="160">
        <v>38.600352136600002</v>
      </c>
      <c r="D6" s="202">
        <v>33.003232674509803</v>
      </c>
      <c r="E6" s="156">
        <f>D6/C6*100-100</f>
        <v>-14.50017720637095</v>
      </c>
      <c r="G6" s="216"/>
      <c r="H6" s="216"/>
    </row>
    <row r="7" spans="1:8">
      <c r="A7" s="207">
        <v>2</v>
      </c>
      <c r="B7" s="209" t="s">
        <v>114</v>
      </c>
      <c r="C7" s="161">
        <v>6.5622289949599999</v>
      </c>
      <c r="D7" s="203">
        <v>6.10799986406</v>
      </c>
      <c r="E7" s="157">
        <f t="shared" ref="E7:E21" si="0">D7/C7*100-100</f>
        <v>-6.9218726022645995</v>
      </c>
    </row>
    <row r="8" spans="1:8">
      <c r="A8" s="207">
        <v>3</v>
      </c>
      <c r="B8" s="209" t="s">
        <v>115</v>
      </c>
      <c r="C8" s="161">
        <v>1.33155963397</v>
      </c>
      <c r="D8" s="203">
        <v>1.58197189342</v>
      </c>
      <c r="E8" s="157">
        <f t="shared" si="0"/>
        <v>18.805936516970291</v>
      </c>
    </row>
    <row r="9" spans="1:8">
      <c r="A9" s="207">
        <v>4</v>
      </c>
      <c r="B9" s="209" t="s">
        <v>116</v>
      </c>
      <c r="C9" s="161">
        <v>1.10070554922</v>
      </c>
      <c r="D9" s="203">
        <v>1.33698409704</v>
      </c>
      <c r="E9" s="157">
        <f t="shared" si="0"/>
        <v>21.466099447525778</v>
      </c>
    </row>
    <row r="10" spans="1:8">
      <c r="A10" s="207">
        <v>5</v>
      </c>
      <c r="B10" s="209" t="s">
        <v>117</v>
      </c>
      <c r="C10" s="161">
        <v>0.17284780135</v>
      </c>
      <c r="D10" s="203">
        <v>0.89481342121000096</v>
      </c>
      <c r="E10" s="157">
        <f t="shared" si="0"/>
        <v>417.68863371197347</v>
      </c>
    </row>
    <row r="11" spans="1:8">
      <c r="A11" s="207">
        <v>6</v>
      </c>
      <c r="B11" s="209" t="s">
        <v>118</v>
      </c>
      <c r="C11" s="161">
        <v>0.20482673675999999</v>
      </c>
      <c r="D11" s="203">
        <v>0.83542428540999891</v>
      </c>
      <c r="E11" s="157">
        <f t="shared" si="0"/>
        <v>307.86876685385272</v>
      </c>
    </row>
    <row r="12" spans="1:8">
      <c r="A12" s="207">
        <v>7</v>
      </c>
      <c r="B12" s="209" t="s">
        <v>119</v>
      </c>
      <c r="C12" s="161">
        <v>0.60940181874999999</v>
      </c>
      <c r="D12" s="203">
        <v>0.80389902546000003</v>
      </c>
      <c r="E12" s="157">
        <f t="shared" si="0"/>
        <v>31.916085696782318</v>
      </c>
    </row>
    <row r="13" spans="1:8">
      <c r="A13" s="207">
        <v>8</v>
      </c>
      <c r="B13" s="209" t="s">
        <v>120</v>
      </c>
      <c r="C13" s="161">
        <v>0.51300448517999997</v>
      </c>
      <c r="D13" s="203">
        <v>0.63918562568000004</v>
      </c>
      <c r="E13" s="157">
        <f t="shared" si="0"/>
        <v>24.596498499565044</v>
      </c>
    </row>
    <row r="14" spans="1:8">
      <c r="A14" s="207">
        <v>9</v>
      </c>
      <c r="B14" s="209" t="s">
        <v>121</v>
      </c>
      <c r="C14" s="161">
        <v>0.57254126236000003</v>
      </c>
      <c r="D14" s="203">
        <v>0.59896879631</v>
      </c>
      <c r="E14" s="157">
        <f t="shared" si="0"/>
        <v>4.6158304540473409</v>
      </c>
    </row>
    <row r="15" spans="1:8">
      <c r="A15" s="207">
        <v>10</v>
      </c>
      <c r="B15" s="209" t="s">
        <v>122</v>
      </c>
      <c r="C15" s="161">
        <v>0.47691296813</v>
      </c>
      <c r="D15" s="203">
        <v>0.53460326895999999</v>
      </c>
      <c r="E15" s="157">
        <f t="shared" si="0"/>
        <v>12.096609797843527</v>
      </c>
    </row>
    <row r="16" spans="1:8">
      <c r="A16" s="207">
        <v>11</v>
      </c>
      <c r="B16" s="209" t="s">
        <v>123</v>
      </c>
      <c r="C16" s="161">
        <v>0.43173711637000001</v>
      </c>
      <c r="D16" s="203">
        <v>0.43247609944000004</v>
      </c>
      <c r="E16" s="157">
        <f t="shared" si="0"/>
        <v>0.17116505437691387</v>
      </c>
    </row>
    <row r="17" spans="1:5">
      <c r="A17" s="207">
        <v>12</v>
      </c>
      <c r="B17" s="209" t="s">
        <v>124</v>
      </c>
      <c r="C17" s="161">
        <v>0.38593450856</v>
      </c>
      <c r="D17" s="203">
        <v>0.39287424167999996</v>
      </c>
      <c r="E17" s="157">
        <f t="shared" si="0"/>
        <v>1.7981634101323323</v>
      </c>
    </row>
    <row r="18" spans="1:5">
      <c r="A18" s="207">
        <v>13</v>
      </c>
      <c r="B18" s="209" t="s">
        <v>125</v>
      </c>
      <c r="C18" s="161">
        <v>0.81270668385</v>
      </c>
      <c r="D18" s="203">
        <v>0.37642068171999998</v>
      </c>
      <c r="E18" s="157">
        <f t="shared" si="0"/>
        <v>-53.683082814478816</v>
      </c>
    </row>
    <row r="19" spans="1:5">
      <c r="A19" s="207">
        <v>14</v>
      </c>
      <c r="B19" s="209" t="s">
        <v>126</v>
      </c>
      <c r="C19" s="161">
        <v>0.41498336567999999</v>
      </c>
      <c r="D19" s="203">
        <v>0.33475406208000003</v>
      </c>
      <c r="E19" s="157">
        <f t="shared" si="0"/>
        <v>-19.333137237569659</v>
      </c>
    </row>
    <row r="20" spans="1:5">
      <c r="A20" s="207">
        <v>15</v>
      </c>
      <c r="B20" s="210" t="s">
        <v>38</v>
      </c>
      <c r="C20" s="204">
        <f>+C21-SUM(C6:C19)</f>
        <v>2.5845732180599867</v>
      </c>
      <c r="D20" s="204">
        <f>+D21-SUM(D6:D19)</f>
        <v>2.6917727821600081</v>
      </c>
      <c r="E20" s="157">
        <f t="shared" si="0"/>
        <v>4.1476698493566602</v>
      </c>
    </row>
    <row r="21" spans="1:5" s="136" customFormat="1">
      <c r="A21" s="133"/>
      <c r="B21" s="158" t="s">
        <v>94</v>
      </c>
      <c r="C21" s="162">
        <v>54.774316279799997</v>
      </c>
      <c r="D21" s="205">
        <v>50.565380819139804</v>
      </c>
      <c r="E21" s="159">
        <f t="shared" si="0"/>
        <v>-7.6841405726727317</v>
      </c>
    </row>
    <row r="22" spans="1:5">
      <c r="A22" s="56"/>
      <c r="B22" s="57"/>
      <c r="C22" s="66"/>
      <c r="D22" s="66"/>
      <c r="E22" s="134"/>
    </row>
    <row r="24" spans="1:5">
      <c r="A24" s="229" t="s">
        <v>66</v>
      </c>
      <c r="B24" s="229"/>
      <c r="C24" s="229"/>
      <c r="D24" s="229"/>
      <c r="E24" s="229"/>
    </row>
    <row r="25" spans="1:5">
      <c r="A25" s="230" t="s">
        <v>113</v>
      </c>
      <c r="B25" s="230"/>
      <c r="C25" s="230"/>
      <c r="D25" s="230"/>
      <c r="E25" s="230"/>
    </row>
    <row r="26" spans="1:5">
      <c r="A26" s="60" t="s">
        <v>70</v>
      </c>
      <c r="B26" s="61"/>
      <c r="C26" s="71"/>
      <c r="D26" s="72" t="s">
        <v>68</v>
      </c>
    </row>
    <row r="27" spans="1:5" ht="45">
      <c r="A27" s="133" t="s">
        <v>3</v>
      </c>
      <c r="B27" s="232" t="s">
        <v>69</v>
      </c>
      <c r="C27" s="233" t="s">
        <v>111</v>
      </c>
      <c r="D27" s="233" t="s">
        <v>112</v>
      </c>
      <c r="E27" s="234" t="s">
        <v>1</v>
      </c>
    </row>
    <row r="28" spans="1:5">
      <c r="A28" s="152"/>
      <c r="B28" s="153"/>
      <c r="C28" s="217" t="s">
        <v>83</v>
      </c>
      <c r="D28" s="154" t="s">
        <v>95</v>
      </c>
      <c r="E28" s="155" t="s">
        <v>8</v>
      </c>
    </row>
    <row r="29" spans="1:5">
      <c r="A29" s="211">
        <v>1</v>
      </c>
      <c r="B29" s="208" t="s">
        <v>102</v>
      </c>
      <c r="C29" s="216">
        <v>322.18945917545801</v>
      </c>
      <c r="D29" s="202">
        <v>314.02688698400499</v>
      </c>
      <c r="E29" s="156">
        <f>D29/C29*100-100</f>
        <v>-2.5334696586109828</v>
      </c>
    </row>
    <row r="30" spans="1:5">
      <c r="A30" s="212">
        <v>2</v>
      </c>
      <c r="B30" s="209" t="s">
        <v>118</v>
      </c>
      <c r="C30" s="216">
        <v>74.607380351581597</v>
      </c>
      <c r="D30" s="203">
        <v>100.25360270872901</v>
      </c>
      <c r="E30" s="157">
        <f t="shared" ref="E30:E44" si="1">D30/C30*100-100</f>
        <v>34.374913361508675</v>
      </c>
    </row>
    <row r="31" spans="1:5">
      <c r="A31" s="212">
        <v>3</v>
      </c>
      <c r="B31" s="209" t="s">
        <v>117</v>
      </c>
      <c r="C31" s="216">
        <v>12.4416393125559</v>
      </c>
      <c r="D31" s="203">
        <v>10.682684410209799</v>
      </c>
      <c r="E31" s="157">
        <f t="shared" si="1"/>
        <v>-14.137645837160633</v>
      </c>
    </row>
    <row r="32" spans="1:5">
      <c r="A32" s="212">
        <v>4</v>
      </c>
      <c r="B32" s="209" t="s">
        <v>127</v>
      </c>
      <c r="C32" s="216">
        <v>4.5066789216903995</v>
      </c>
      <c r="D32" s="203">
        <v>6.4120090029360002</v>
      </c>
      <c r="E32" s="157">
        <f t="shared" si="1"/>
        <v>42.277919380396753</v>
      </c>
    </row>
    <row r="33" spans="1:5">
      <c r="A33" s="212">
        <v>5</v>
      </c>
      <c r="B33" s="209" t="s">
        <v>128</v>
      </c>
      <c r="C33" s="216">
        <v>5.44952102748017</v>
      </c>
      <c r="D33" s="203">
        <v>5.9460476536534301</v>
      </c>
      <c r="E33" s="157">
        <f t="shared" si="1"/>
        <v>9.1113810492598759</v>
      </c>
    </row>
    <row r="34" spans="1:5">
      <c r="A34" s="212">
        <v>6</v>
      </c>
      <c r="B34" s="209" t="s">
        <v>119</v>
      </c>
      <c r="C34" s="216">
        <v>3.0269092939899402</v>
      </c>
      <c r="D34" s="203">
        <v>4.8470474755977699</v>
      </c>
      <c r="E34" s="157">
        <f t="shared" si="1"/>
        <v>60.131903695356613</v>
      </c>
    </row>
    <row r="35" spans="1:5">
      <c r="A35" s="212">
        <v>7</v>
      </c>
      <c r="B35" s="209" t="s">
        <v>120</v>
      </c>
      <c r="C35" s="216">
        <v>5.2468498659243901</v>
      </c>
      <c r="D35" s="203">
        <v>4.8013464849450198</v>
      </c>
      <c r="E35" s="157">
        <f t="shared" si="1"/>
        <v>-8.4908734262187977</v>
      </c>
    </row>
    <row r="36" spans="1:5">
      <c r="A36" s="212">
        <v>8</v>
      </c>
      <c r="B36" s="209" t="s">
        <v>129</v>
      </c>
      <c r="C36" s="216">
        <v>17.6147103875788</v>
      </c>
      <c r="D36" s="203">
        <v>4.4558131431169299</v>
      </c>
      <c r="E36" s="157">
        <f t="shared" si="1"/>
        <v>-74.704022688564933</v>
      </c>
    </row>
    <row r="37" spans="1:5">
      <c r="A37" s="212">
        <v>9</v>
      </c>
      <c r="B37" s="209" t="s">
        <v>114</v>
      </c>
      <c r="C37" s="216">
        <v>5.6407819604616201</v>
      </c>
      <c r="D37" s="203">
        <v>4.1293376093924099</v>
      </c>
      <c r="E37" s="157">
        <f t="shared" si="1"/>
        <v>-26.794943709285292</v>
      </c>
    </row>
    <row r="38" spans="1:5">
      <c r="A38" s="212">
        <v>10</v>
      </c>
      <c r="B38" s="209" t="s">
        <v>130</v>
      </c>
      <c r="C38" s="216">
        <v>13.0268068499119</v>
      </c>
      <c r="D38" s="203">
        <v>3.8037316729511699</v>
      </c>
      <c r="E38" s="157">
        <f t="shared" si="1"/>
        <v>-70.800736383245791</v>
      </c>
    </row>
    <row r="39" spans="1:5">
      <c r="A39" s="212">
        <v>11</v>
      </c>
      <c r="B39" s="209" t="s">
        <v>131</v>
      </c>
      <c r="C39" s="216">
        <v>3.48916205640041</v>
      </c>
      <c r="D39" s="203">
        <v>3.4135300308673497</v>
      </c>
      <c r="E39" s="157">
        <f t="shared" si="1"/>
        <v>-2.167627192733093</v>
      </c>
    </row>
    <row r="40" spans="1:5">
      <c r="A40" s="212">
        <v>12</v>
      </c>
      <c r="B40" s="209" t="s">
        <v>121</v>
      </c>
      <c r="C40" s="216">
        <v>1.5579431201130201</v>
      </c>
      <c r="D40" s="203">
        <v>3.1817296659847001</v>
      </c>
      <c r="E40" s="157">
        <f t="shared" si="1"/>
        <v>104.22630485725844</v>
      </c>
    </row>
    <row r="41" spans="1:5">
      <c r="A41" s="212">
        <v>13</v>
      </c>
      <c r="B41" s="209" t="s">
        <v>116</v>
      </c>
      <c r="C41" s="216">
        <v>1.31697398714295</v>
      </c>
      <c r="D41" s="203">
        <v>3.11746680941744</v>
      </c>
      <c r="E41" s="157">
        <f t="shared" si="1"/>
        <v>136.71438007522747</v>
      </c>
    </row>
    <row r="42" spans="1:5">
      <c r="A42" s="212">
        <v>14</v>
      </c>
      <c r="B42" s="209" t="s">
        <v>115</v>
      </c>
      <c r="C42" s="216">
        <v>1.9881843024410901</v>
      </c>
      <c r="D42" s="203">
        <v>3.1098044576246102</v>
      </c>
      <c r="E42" s="157">
        <f t="shared" si="1"/>
        <v>56.414294882340442</v>
      </c>
    </row>
    <row r="43" spans="1:5">
      <c r="A43" s="213">
        <v>15</v>
      </c>
      <c r="B43" s="214" t="s">
        <v>38</v>
      </c>
      <c r="C43" s="215">
        <f>+C44-SUM(C29:C42)</f>
        <v>60.590172218054875</v>
      </c>
      <c r="D43" s="215">
        <f>+D44-SUM(D29:D42)</f>
        <v>40.322435531016424</v>
      </c>
      <c r="E43" s="157">
        <f t="shared" si="1"/>
        <v>-33.450534872384793</v>
      </c>
    </row>
    <row r="44" spans="1:5" s="136" customFormat="1">
      <c r="A44" s="132"/>
      <c r="B44" s="158" t="s">
        <v>94</v>
      </c>
      <c r="C44" s="205">
        <v>532.69317283078499</v>
      </c>
      <c r="D44" s="205">
        <v>512.50347364044706</v>
      </c>
      <c r="E44" s="218">
        <f t="shared" si="1"/>
        <v>-3.7901178802513726</v>
      </c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2023-11-26T08:26:30Z</dcterms:modified>
</cp:coreProperties>
</file>